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Accounting\Pricing - Roy\DTC\"/>
    </mc:Choice>
  </mc:AlternateContent>
  <xr:revisionPtr revIDLastSave="0" documentId="13_ncr:1_{B78D47A9-2A27-4927-8947-94E7F9EF1C00}" xr6:coauthVersionLast="47" xr6:coauthVersionMax="47" xr10:uidLastSave="{00000000-0000-0000-0000-000000000000}"/>
  <workbookProtection workbookAlgorithmName="SHA-512" workbookHashValue="Wn9CwyFDByOfUZ8TSi3mqQUwOSwJJ2zCf02Txiepudax61sB98KzNx/P6prGxnui7ZvodOKAcjwYpYwDz88s4A==" workbookSaltValue="eoc0mXh6XTk/Wzb+IPQraA==" workbookSpinCount="100000" lockStructure="1"/>
  <bookViews>
    <workbookView xWindow="28680" yWindow="-120" windowWidth="29040" windowHeight="15720" xr2:uid="{558774AA-7F1D-408B-9DAA-945107F0C64F}"/>
  </bookViews>
  <sheets>
    <sheet name="Main" sheetId="1" r:id="rId1"/>
    <sheet name="Province of Origin" sheetId="7" state="hidden" r:id="rId2"/>
    <sheet name="Reporting Quarter" sheetId="6" state="hidden" r:id="rId3"/>
    <sheet name="Sales Report" sheetId="2" r:id="rId4"/>
    <sheet name="Product Type" sheetId="3" state="hidden" r:id="rId5"/>
    <sheet name="Discount" sheetId="4" state="hidden" r:id="rId6"/>
    <sheet name="Bottle Deposit" sheetId="5" state="hidden" r:id="rId7"/>
  </sheets>
  <externalReferences>
    <externalReference r:id="rId8"/>
  </externalReferences>
  <definedNames>
    <definedName name="canWines">[1]!Table9[Can Wines]</definedName>
    <definedName name="ContainerTypes">[1]!Table15[Container Type]</definedName>
    <definedName name="producers">[1]!Table2[List of Producers]</definedName>
    <definedName name="provinces">[1]!Table39[Provinces]</definedName>
    <definedName name="reportingPeriods">[1]!Table1[Reporting periods]</definedName>
    <definedName name="VQA">[1]!Table3[VQA]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1" i="2" l="1"/>
  <c r="J14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9" i="2"/>
  <c r="J10" i="2"/>
  <c r="J11" i="2"/>
  <c r="J12" i="2"/>
  <c r="J13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9" i="2"/>
  <c r="O10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9" i="2"/>
  <c r="M63" i="2" l="1"/>
  <c r="N63" i="2" s="1"/>
  <c r="P63" i="2" s="1"/>
  <c r="M49" i="2"/>
  <c r="N49" i="2" s="1"/>
  <c r="P49" i="2" s="1"/>
  <c r="M35" i="2"/>
  <c r="N35" i="2" s="1"/>
  <c r="P35" i="2" s="1"/>
  <c r="M21" i="2"/>
  <c r="N21" i="2" s="1"/>
  <c r="P21" i="2" s="1"/>
  <c r="J69" i="2"/>
  <c r="K69" i="2"/>
  <c r="D9" i="1" s="1"/>
  <c r="M9" i="2"/>
  <c r="M65" i="2"/>
  <c r="N65" i="2" s="1"/>
  <c r="M56" i="2"/>
  <c r="N56" i="2" s="1"/>
  <c r="P56" i="2" s="1"/>
  <c r="M55" i="2"/>
  <c r="N55" i="2" s="1"/>
  <c r="P55" i="2" s="1"/>
  <c r="M42" i="2"/>
  <c r="N42" i="2" s="1"/>
  <c r="P42" i="2" s="1"/>
  <c r="M51" i="2"/>
  <c r="N51" i="2" s="1"/>
  <c r="M41" i="2"/>
  <c r="N41" i="2" s="1"/>
  <c r="P41" i="2" s="1"/>
  <c r="M37" i="2"/>
  <c r="N37" i="2" s="1"/>
  <c r="M28" i="2"/>
  <c r="N28" i="2" s="1"/>
  <c r="P28" i="2" s="1"/>
  <c r="M27" i="2"/>
  <c r="N27" i="2" s="1"/>
  <c r="P27" i="2" s="1"/>
  <c r="M23" i="2"/>
  <c r="N23" i="2" s="1"/>
  <c r="M14" i="2"/>
  <c r="N14" i="2" s="1"/>
  <c r="P14" i="2" s="1"/>
  <c r="M13" i="2"/>
  <c r="N13" i="2" s="1"/>
  <c r="P13" i="2" s="1"/>
  <c r="M64" i="2"/>
  <c r="N64" i="2" s="1"/>
  <c r="M62" i="2"/>
  <c r="N62" i="2" s="1"/>
  <c r="P62" i="2" s="1"/>
  <c r="M48" i="2"/>
  <c r="N48" i="2" s="1"/>
  <c r="P48" i="2" s="1"/>
  <c r="M34" i="2"/>
  <c r="N34" i="2" s="1"/>
  <c r="P34" i="2" s="1"/>
  <c r="M20" i="2"/>
  <c r="N20" i="2" s="1"/>
  <c r="P20" i="2" s="1"/>
  <c r="M36" i="2"/>
  <c r="N36" i="2" s="1"/>
  <c r="M61" i="2"/>
  <c r="N61" i="2" s="1"/>
  <c r="P61" i="2" s="1"/>
  <c r="M47" i="2"/>
  <c r="N47" i="2" s="1"/>
  <c r="P47" i="2" s="1"/>
  <c r="M60" i="2"/>
  <c r="N60" i="2" s="1"/>
  <c r="P60" i="2" s="1"/>
  <c r="M46" i="2"/>
  <c r="N46" i="2" s="1"/>
  <c r="P46" i="2" s="1"/>
  <c r="M18" i="2"/>
  <c r="N18" i="2" s="1"/>
  <c r="P18" i="2" s="1"/>
  <c r="M59" i="2"/>
  <c r="N59" i="2" s="1"/>
  <c r="P59" i="2" s="1"/>
  <c r="M45" i="2"/>
  <c r="N45" i="2" s="1"/>
  <c r="P45" i="2" s="1"/>
  <c r="M31" i="2"/>
  <c r="N31" i="2" s="1"/>
  <c r="P31" i="2" s="1"/>
  <c r="M17" i="2"/>
  <c r="N17" i="2" s="1"/>
  <c r="P17" i="2" s="1"/>
  <c r="M22" i="2"/>
  <c r="N22" i="2" s="1"/>
  <c r="M33" i="2"/>
  <c r="N33" i="2" s="1"/>
  <c r="P33" i="2" s="1"/>
  <c r="M58" i="2"/>
  <c r="N58" i="2" s="1"/>
  <c r="P58" i="2" s="1"/>
  <c r="M44" i="2"/>
  <c r="N44" i="2" s="1"/>
  <c r="P44" i="2" s="1"/>
  <c r="M30" i="2"/>
  <c r="N30" i="2" s="1"/>
  <c r="P30" i="2" s="1"/>
  <c r="M16" i="2"/>
  <c r="N16" i="2" s="1"/>
  <c r="P16" i="2" s="1"/>
  <c r="M50" i="2"/>
  <c r="N50" i="2" s="1"/>
  <c r="P50" i="2" s="1"/>
  <c r="M19" i="2"/>
  <c r="N19" i="2" s="1"/>
  <c r="P19" i="2" s="1"/>
  <c r="M32" i="2"/>
  <c r="N32" i="2" s="1"/>
  <c r="P32" i="2" s="1"/>
  <c r="M57" i="2"/>
  <c r="N57" i="2" s="1"/>
  <c r="P57" i="2" s="1"/>
  <c r="M43" i="2"/>
  <c r="N43" i="2" s="1"/>
  <c r="P43" i="2" s="1"/>
  <c r="M29" i="2"/>
  <c r="N29" i="2" s="1"/>
  <c r="P29" i="2" s="1"/>
  <c r="M15" i="2"/>
  <c r="N15" i="2" s="1"/>
  <c r="P15" i="2" s="1"/>
  <c r="M68" i="2"/>
  <c r="N68" i="2" s="1"/>
  <c r="P68" i="2" s="1"/>
  <c r="M54" i="2"/>
  <c r="N54" i="2" s="1"/>
  <c r="P54" i="2" s="1"/>
  <c r="M40" i="2"/>
  <c r="N40" i="2" s="1"/>
  <c r="P40" i="2" s="1"/>
  <c r="M26" i="2"/>
  <c r="N26" i="2" s="1"/>
  <c r="P26" i="2" s="1"/>
  <c r="M12" i="2"/>
  <c r="N12" i="2" s="1"/>
  <c r="P12" i="2" s="1"/>
  <c r="M67" i="2"/>
  <c r="N67" i="2" s="1"/>
  <c r="P67" i="2" s="1"/>
  <c r="M53" i="2"/>
  <c r="N53" i="2" s="1"/>
  <c r="P53" i="2" s="1"/>
  <c r="M39" i="2"/>
  <c r="N39" i="2" s="1"/>
  <c r="P39" i="2" s="1"/>
  <c r="M25" i="2"/>
  <c r="N25" i="2" s="1"/>
  <c r="P25" i="2" s="1"/>
  <c r="M11" i="2"/>
  <c r="N11" i="2" s="1"/>
  <c r="P11" i="2" s="1"/>
  <c r="M66" i="2"/>
  <c r="N66" i="2" s="1"/>
  <c r="P66" i="2" s="1"/>
  <c r="M52" i="2"/>
  <c r="N52" i="2" s="1"/>
  <c r="P52" i="2" s="1"/>
  <c r="M38" i="2"/>
  <c r="N38" i="2" s="1"/>
  <c r="P38" i="2" s="1"/>
  <c r="M24" i="2"/>
  <c r="N24" i="2" s="1"/>
  <c r="P24" i="2" s="1"/>
  <c r="M10" i="2"/>
  <c r="N10" i="2" s="1"/>
  <c r="P10" i="2" s="1"/>
  <c r="N9" i="2"/>
  <c r="P9" i="2" s="1"/>
  <c r="P23" i="2" l="1"/>
  <c r="P65" i="2"/>
  <c r="P37" i="2"/>
  <c r="P51" i="2"/>
  <c r="P22" i="2"/>
  <c r="P36" i="2"/>
  <c r="P64" i="2"/>
  <c r="P69" i="2" l="1"/>
  <c r="F9" i="1" s="1"/>
</calcChain>
</file>

<file path=xl/sharedStrings.xml><?xml version="1.0" encoding="utf-8"?>
<sst xmlns="http://schemas.openxmlformats.org/spreadsheetml/2006/main" count="93" uniqueCount="88">
  <si>
    <t>Out-of-Province Direct-to-Consumer Quarterly Statement</t>
  </si>
  <si>
    <t>Producer Name</t>
  </si>
  <si>
    <t>Province of Origin</t>
  </si>
  <si>
    <t>Reporting Quarter</t>
  </si>
  <si>
    <t>Sales Information</t>
  </si>
  <si>
    <r>
      <t xml:space="preserve">Net Sales </t>
    </r>
    <r>
      <rPr>
        <sz val="9"/>
        <color theme="1"/>
        <rFont val="Aptos Narrow"/>
        <family val="2"/>
      </rPr>
      <t>(Excl. HST, deposit &amp; shipping)</t>
    </r>
  </si>
  <si>
    <r>
      <t>Total Remittance</t>
    </r>
    <r>
      <rPr>
        <b/>
        <u/>
        <sz val="9"/>
        <color theme="1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</rPr>
      <t>($)</t>
    </r>
  </si>
  <si>
    <t>Grand Total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</si>
  <si>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</si>
  <si>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</si>
  <si>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</si>
  <si>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</si>
  <si>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</si>
  <si>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</si>
  <si>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</si>
  <si>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</si>
  <si>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</si>
  <si>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</si>
  <si>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</si>
  <si>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</si>
  <si>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</si>
  <si>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</si>
  <si>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</si>
  <si>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Product Description</t>
  </si>
  <si>
    <t>Product 
Type</t>
  </si>
  <si>
    <t>Bottle 
Size 
(mL)</t>
  </si>
  <si>
    <t>Alcohol By 
Volume 
(%)</t>
  </si>
  <si>
    <t>Number 
of 
Units Sold</t>
  </si>
  <si>
    <t>Container Type</t>
  </si>
  <si>
    <t>Total millilitres
(mL)</t>
  </si>
  <si>
    <t>Net Sales
($)</t>
  </si>
  <si>
    <t>Remittance
($)</t>
  </si>
  <si>
    <t>ABC (sample row for reference, do not remove)</t>
  </si>
  <si>
    <t>Cider</t>
  </si>
  <si>
    <t>Sales Report</t>
  </si>
  <si>
    <t xml:space="preserve">Wine </t>
  </si>
  <si>
    <t xml:space="preserve">Beer </t>
  </si>
  <si>
    <t>Malt-based RTD</t>
  </si>
  <si>
    <t>Whisky</t>
  </si>
  <si>
    <t>Rum</t>
  </si>
  <si>
    <t>Gin</t>
  </si>
  <si>
    <t>Vodka</t>
  </si>
  <si>
    <t>Brandy</t>
  </si>
  <si>
    <t>Cognac</t>
  </si>
  <si>
    <t>Liqueurs</t>
  </si>
  <si>
    <t>Spirit RTD</t>
  </si>
  <si>
    <t>Other</t>
  </si>
  <si>
    <t>Spirits</t>
  </si>
  <si>
    <t>Wine</t>
  </si>
  <si>
    <t>RTD</t>
  </si>
  <si>
    <t>Beer</t>
  </si>
  <si>
    <t>Bottle
Deposit
($)</t>
  </si>
  <si>
    <t>No Bottle Deposit</t>
  </si>
  <si>
    <t>Miniature</t>
  </si>
  <si>
    <t>Bottle</t>
  </si>
  <si>
    <t>Can</t>
  </si>
  <si>
    <t>Tetra pack</t>
  </si>
  <si>
    <t>Domestic Beer Bottle</t>
  </si>
  <si>
    <t>Imported Beer Bottle</t>
  </si>
  <si>
    <t>Imported Beer Can</t>
  </si>
  <si>
    <t>Bag</t>
  </si>
  <si>
    <t>Total HST 
of NLC
Mark-up
($)</t>
  </si>
  <si>
    <t>Total NLC
Mark-up
($)</t>
  </si>
  <si>
    <t>Liquor Type</t>
  </si>
  <si>
    <t>2027Q1 (April-May-June)</t>
  </si>
  <si>
    <t>2027Q1 (July-Aug-Sept)</t>
  </si>
  <si>
    <t>2027Q1 (Oct-Nov-Dec)</t>
  </si>
  <si>
    <t>2027Q1 (Jan-Feb-March)</t>
  </si>
  <si>
    <t>2028Q1 (April-May-June)</t>
  </si>
  <si>
    <t>2028Q1 (July-Aug-Sept)</t>
  </si>
  <si>
    <t>2028Q1 (Oct-Nov-Dec)</t>
  </si>
  <si>
    <t>2028Q1 (Jan-Feb-March)</t>
  </si>
  <si>
    <t>Nova Scotia</t>
  </si>
  <si>
    <t>New Brunswick</t>
  </si>
  <si>
    <t>Ontario</t>
  </si>
  <si>
    <t>Alberta</t>
  </si>
  <si>
    <t>British Columbia</t>
  </si>
  <si>
    <t>Manitoba</t>
  </si>
  <si>
    <t>Prince Edward Island</t>
  </si>
  <si>
    <t>Saskatchewan</t>
  </si>
  <si>
    <t>UPC</t>
  </si>
  <si>
    <t>Retail Price 
per Unit
(Excl. HST,
deposit &amp; shipping)
($)</t>
  </si>
  <si>
    <t>(C)</t>
  </si>
  <si>
    <t xml:space="preserve">(E) × (H) </t>
  </si>
  <si>
    <t>(G) × (H)</t>
  </si>
  <si>
    <t>15% of (M)</t>
  </si>
  <si>
    <t>(M) + (N) + (O)</t>
  </si>
  <si>
    <t>NLC Mark-up % included in retail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</si>
</sst>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%"/>
    <numFmt numFmtId="167" formatCode="[$-409]mmmm\ d\,\ yyyy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u/>
      <sz val="14"/>
      <name val="Arial"/>
      <family val="2"/>
    </font>
    <font>
      <b/>
      <u/>
      <sz val="14"/>
      <color theme="1"/>
      <name val="Aptos Narrow"/>
      <family val="2"/>
      <scheme val="minor"/>
    </font>
    <font>
      <sz val="9"/>
      <color theme="1"/>
      <name val="Aptos Narrow"/>
      <family val="2"/>
    </font>
    <font>
      <b/>
      <u/>
      <sz val="9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242424"/>
      <name val="Arial"/>
    </font>
    <font>
      <sz val="9"/>
      <name val="Comic Sans MS"/>
      <family val="4"/>
    </font>
    <font>
      <b/>
      <u/>
      <sz val="1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0" fillId="2" borderId="1" xfId="0" applyFill="1" applyBorder="1" applyProtection="1">
      <protection locked="0" hidden="1"/>
    </xf>
    <xf numFmtId="0" fontId="0" fillId="0" borderId="0" xfId="0" applyProtection="1">
      <protection hidden="1"/>
    </xf>
    <xf numFmtId="0" fontId="6" fillId="0" borderId="0" xfId="0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64" fontId="2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5" fillId="0" borderId="3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5" fillId="0" borderId="5" xfId="0" applyFont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14" fillId="3" borderId="8" xfId="0" applyFont="1" applyFill="1" applyBorder="1" applyProtection="1">
      <protection hidden="1"/>
    </xf>
    <xf numFmtId="0" fontId="14" fillId="3" borderId="9" xfId="0" applyFont="1" applyFill="1" applyBorder="1" applyProtection="1">
      <protection hidden="1"/>
    </xf>
    <xf numFmtId="166" fontId="14" fillId="3" borderId="9" xfId="2" applyNumberFormat="1" applyFont="1" applyFill="1" applyBorder="1" applyProtection="1">
      <protection hidden="1"/>
    </xf>
    <xf numFmtId="43" fontId="14" fillId="3" borderId="9" xfId="1" applyFont="1" applyFill="1" applyBorder="1" applyProtection="1">
      <protection hidden="1"/>
    </xf>
    <xf numFmtId="165" fontId="14" fillId="3" borderId="9" xfId="1" applyNumberFormat="1" applyFont="1" applyFill="1" applyBorder="1" applyProtection="1">
      <protection hidden="1"/>
    </xf>
    <xf numFmtId="1" fontId="14" fillId="3" borderId="9" xfId="0" applyNumberFormat="1" applyFont="1" applyFill="1" applyBorder="1" applyProtection="1">
      <protection hidden="1"/>
    </xf>
    <xf numFmtId="43" fontId="14" fillId="3" borderId="2" xfId="1" applyFont="1" applyFill="1" applyBorder="1" applyProtection="1">
      <protection hidden="1"/>
    </xf>
    <xf numFmtId="0" fontId="14" fillId="2" borderId="10" xfId="0" applyFont="1" applyFill="1" applyBorder="1" applyProtection="1">
      <protection locked="0" hidden="1"/>
    </xf>
    <xf numFmtId="0" fontId="14" fillId="2" borderId="11" xfId="0" applyFont="1" applyFill="1" applyBorder="1" applyProtection="1">
      <protection locked="0" hidden="1"/>
    </xf>
    <xf numFmtId="166" fontId="14" fillId="2" borderId="11" xfId="2" applyNumberFormat="1" applyFont="1" applyFill="1" applyBorder="1" applyProtection="1">
      <protection locked="0" hidden="1"/>
    </xf>
    <xf numFmtId="43" fontId="14" fillId="2" borderId="11" xfId="1" applyFont="1" applyFill="1" applyBorder="1" applyProtection="1">
      <protection locked="0" hidden="1"/>
    </xf>
    <xf numFmtId="165" fontId="14" fillId="2" borderId="11" xfId="1" applyNumberFormat="1" applyFont="1" applyFill="1" applyBorder="1" applyProtection="1">
      <protection locked="0" hidden="1"/>
    </xf>
    <xf numFmtId="43" fontId="14" fillId="0" borderId="11" xfId="1" applyFont="1" applyBorder="1" applyProtection="1">
      <protection hidden="1"/>
    </xf>
    <xf numFmtId="9" fontId="0" fillId="0" borderId="0" xfId="2" applyFont="1"/>
    <xf numFmtId="2" fontId="0" fillId="0" borderId="0" xfId="0" applyNumberFormat="1"/>
    <xf numFmtId="165" fontId="0" fillId="0" borderId="0" xfId="0" applyNumberFormat="1" applyProtection="1">
      <protection hidden="1"/>
    </xf>
    <xf numFmtId="165" fontId="14" fillId="0" borderId="11" xfId="1" applyNumberFormat="1" applyFont="1" applyBorder="1" applyProtection="1">
      <protection hidden="1"/>
    </xf>
    <xf numFmtId="167" fontId="17" fillId="0" borderId="0" xfId="0" applyNumberFormat="1" applyFont="1"/>
    <xf numFmtId="0" fontId="14" fillId="2" borderId="12" xfId="0" applyFont="1" applyFill="1" applyBorder="1" applyProtection="1">
      <protection locked="0" hidden="1"/>
    </xf>
    <xf numFmtId="0" fontId="16" fillId="3" borderId="2" xfId="0" applyFont="1" applyFill="1" applyBorder="1" applyAlignment="1" applyProtection="1">
      <alignment wrapText="1"/>
      <protection hidden="1"/>
    </xf>
    <xf numFmtId="9" fontId="14" fillId="3" borderId="2" xfId="2" applyFont="1" applyFill="1" applyBorder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/>
      <protection hidden="1"/>
    </xf>
    <xf numFmtId="0" fontId="14" fillId="0" borderId="14" xfId="0" applyFont="1" applyBorder="1" applyProtection="1">
      <protection hidden="1"/>
    </xf>
    <xf numFmtId="0" fontId="0" fillId="0" borderId="14" xfId="0" applyBorder="1" applyProtection="1">
      <protection hidden="1"/>
    </xf>
    <xf numFmtId="0" fontId="15" fillId="0" borderId="14" xfId="0" applyFont="1" applyBorder="1" applyAlignment="1" applyProtection="1">
      <alignment horizontal="center"/>
      <protection hidden="1"/>
    </xf>
    <xf numFmtId="165" fontId="14" fillId="0" borderId="14" xfId="1" applyNumberFormat="1" applyFont="1" applyFill="1" applyBorder="1" applyProtection="1">
      <protection hidden="1"/>
    </xf>
    <xf numFmtId="43" fontId="14" fillId="0" borderId="14" xfId="1" applyFont="1" applyFill="1" applyBorder="1" applyProtection="1">
      <protection hidden="1"/>
    </xf>
    <xf numFmtId="0" fontId="16" fillId="2" borderId="11" xfId="0" applyFont="1" applyFill="1" applyBorder="1" applyAlignment="1" applyProtection="1">
      <alignment wrapText="1"/>
      <protection locked="0" hidden="1"/>
    </xf>
    <xf numFmtId="1" fontId="14" fillId="2" borderId="11" xfId="0" applyNumberFormat="1" applyFont="1" applyFill="1" applyBorder="1" applyProtection="1">
      <protection locked="0" hidden="1"/>
    </xf>
    <xf numFmtId="9" fontId="14" fillId="0" borderId="11" xfId="2" applyFont="1" applyBorder="1" applyProtection="1">
      <protection hidden="1"/>
    </xf>
    <xf numFmtId="0" fontId="13" fillId="0" borderId="0" xfId="0" applyFo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horizontal="center"/>
      <protection hidden="1"/>
    </xf>
    <xf numFmtId="0" fontId="1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38100</xdr:rowOff>
    </xdr:from>
    <xdr:to>
      <xdr:col>1</xdr:col>
      <xdr:colOff>894392</xdr:colOff>
      <xdr:row>0</xdr:row>
      <xdr:rowOff>609600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0EB66D-2254-4B22-AF26-F67283C89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38100"/>
          <a:ext cx="1212527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0</xdr:row>
      <xdr:rowOff>0</xdr:rowOff>
    </xdr:from>
    <xdr:to>
      <xdr:col>6</xdr:col>
      <xdr:colOff>512445</xdr:colOff>
      <xdr:row>0</xdr:row>
      <xdr:rowOff>498325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699D8C-8497-4FB4-929B-E81E798A2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5650" y="0"/>
          <a:ext cx="1057275" cy="498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Accounting\Pricing%20-%20Roy\DTC\LCBO%20Templates\DTC_template_winery_1.0.xlsx" TargetMode="External"/><Relationship Id="rId1" Type="http://schemas.openxmlformats.org/officeDocument/2006/relationships/externalLinkPath" Target="LCBO%20Templates/DTC_template_winery_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Main"/>
      <sheetName val="100% Canadian Wines &amp; Ciders"/>
      <sheetName val="All Other Wines or Wine Coolers"/>
      <sheetName val="Producers"/>
      <sheetName val="Provinces"/>
      <sheetName val="Reporting Months"/>
      <sheetName val="Product Details"/>
      <sheetName val="DTC_template_winery_1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EDEEC-4C7C-401A-9CF3-474B502C5B98}">
  <dimension ref="A1:H9"/>
  <sheetViews>
    <sheetView tabSelected="1" workbookViewId="0">
      <selection activeCell="B3" sqref="B3"/>
    </sheetView>
  </sheetViews>
  <sheetFormatPr defaultRowHeight="14.4" x14ac:dyDescent="0.3"/>
  <cols>
    <col min="2" max="2" width="32.33203125" customWidth="1"/>
    <col min="4" max="4" width="30.44140625" customWidth="1"/>
    <col min="6" max="6" width="32.5546875" customWidth="1"/>
    <col min="8" max="8" width="30.33203125" customWidth="1"/>
  </cols>
  <sheetData>
    <row r="1" spans="1:8" ht="53.25" customHeight="1" x14ac:dyDescent="0.3"/>
    <row r="2" spans="1:8" ht="54" customHeight="1" x14ac:dyDescent="0.3">
      <c r="A2" s="1" t="s">
        <v>0</v>
      </c>
      <c r="B2" s="2"/>
      <c r="C2" s="3"/>
      <c r="D2" s="3"/>
      <c r="E2" s="3"/>
      <c r="F2" s="3"/>
    </row>
    <row r="3" spans="1:8" ht="36" customHeight="1" x14ac:dyDescent="0.3">
      <c r="B3" s="4"/>
      <c r="C3" s="5"/>
      <c r="D3" s="4"/>
      <c r="E3" s="5"/>
      <c r="F3" s="4"/>
      <c r="G3" s="5"/>
    </row>
    <row r="4" spans="1:8" x14ac:dyDescent="0.3">
      <c r="B4" s="6" t="s">
        <v>1</v>
      </c>
      <c r="C4" s="5"/>
      <c r="D4" s="6" t="s">
        <v>2</v>
      </c>
      <c r="E4" s="5"/>
      <c r="F4" s="6" t="s">
        <v>3</v>
      </c>
      <c r="G4" s="5"/>
    </row>
    <row r="6" spans="1:8" ht="17.399999999999999" x14ac:dyDescent="0.3">
      <c r="B6" s="7"/>
      <c r="C6" s="5"/>
      <c r="D6" s="5"/>
      <c r="E6" s="5"/>
      <c r="F6" s="5"/>
      <c r="G6" s="5"/>
      <c r="H6" s="5"/>
    </row>
    <row r="7" spans="1:8" x14ac:dyDescent="0.3">
      <c r="B7" s="5"/>
      <c r="C7" s="5"/>
      <c r="D7" s="5"/>
      <c r="E7" s="5"/>
      <c r="F7" s="5"/>
      <c r="G7" s="5"/>
      <c r="H7" s="5"/>
    </row>
    <row r="8" spans="1:8" ht="18" x14ac:dyDescent="0.35">
      <c r="B8" s="43" t="s">
        <v>4</v>
      </c>
      <c r="C8" s="8"/>
      <c r="D8" s="9" t="s">
        <v>5</v>
      </c>
      <c r="E8" s="8"/>
      <c r="F8" s="8" t="s">
        <v>6</v>
      </c>
    </row>
    <row r="9" spans="1:8" x14ac:dyDescent="0.3">
      <c r="B9" s="10" t="s">
        <v>7</v>
      </c>
      <c r="C9" s="10"/>
      <c r="D9" s="11">
        <f>'Sales Report'!K69</f>
        <v>0</v>
      </c>
      <c r="E9" s="10"/>
      <c r="F9" s="11">
        <f>'Sales Report'!P69</f>
        <v>0</v>
      </c>
    </row>
  </sheetData>
  <sheetProtection algorithmName="SHA-512" hashValue="5KTyjvzKH6EJQoM/42bHhQfjxOkZbYZ96zmrpIRgj5cyBH7uv5jOBoy5Z779EmxVWfeYNlAQS9iOuUREEhiWTA==" saltValue="92QdjYGfE4uwt/d/m7n9nQ==" spinCount="100000" sheet="1" objects="1" scenarios="1" selectLockedCells="1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2386154B-452C-4EEC-91E4-F3E7AEF51F61}">
          <x14:formula1>
            <xm:f>'Reporting Quarter'!$A$1:$A$8</xm:f>
          </x14:formula1>
          <xm:sqref>F3</xm:sqref>
        </x14:dataValidation>
        <x14:dataValidation type="list" allowBlank="1" showInputMessage="1" showErrorMessage="1" xr:uid="{9FEE4965-E145-4ED9-9E19-B7A52F476934}">
          <x14:formula1>
            <xm:f>'Province of Origin'!$A$1:$A$8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2D37-5011-4440-A465-2A353AF47632}">
  <dimension ref="A1:A8"/>
  <sheetViews>
    <sheetView workbookViewId="0">
      <selection activeCell="H12" sqref="H12"/>
    </sheetView>
  </sheetViews>
  <sheetFormatPr defaultRowHeight="14.4" x14ac:dyDescent="0.3"/>
  <cols>
    <col min="1" max="1" width="18" bestFit="1" customWidth="1"/>
  </cols>
  <sheetData>
    <row r="1" spans="1:1" x14ac:dyDescent="0.3">
      <c r="A1" s="39" t="s">
        <v>72</v>
      </c>
    </row>
    <row r="2" spans="1:1" x14ac:dyDescent="0.3">
      <c r="A2" s="39" t="s">
        <v>73</v>
      </c>
    </row>
    <row r="3" spans="1:1" x14ac:dyDescent="0.3">
      <c r="A3" s="39" t="s">
        <v>74</v>
      </c>
    </row>
    <row r="4" spans="1:1" x14ac:dyDescent="0.3">
      <c r="A4" s="39" t="s">
        <v>75</v>
      </c>
    </row>
    <row r="5" spans="1:1" x14ac:dyDescent="0.3">
      <c r="A5" s="39" t="s">
        <v>76</v>
      </c>
    </row>
    <row r="6" spans="1:1" x14ac:dyDescent="0.3">
      <c r="A6" s="39" t="s">
        <v>77</v>
      </c>
    </row>
    <row r="7" spans="1:1" x14ac:dyDescent="0.3">
      <c r="A7" s="39" t="s">
        <v>78</v>
      </c>
    </row>
    <row r="8" spans="1:1" x14ac:dyDescent="0.3">
      <c r="A8" s="39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2CDCC-1144-47FA-8A5B-A3DC83D37F05}">
  <dimension ref="A1:A8"/>
  <sheetViews>
    <sheetView workbookViewId="0">
      <selection activeCell="A12" sqref="A12"/>
    </sheetView>
  </sheetViews>
  <sheetFormatPr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  <row r="8" spans="1:1" x14ac:dyDescent="0.3">
      <c r="A8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AD8E-EA8D-42DE-97F3-3F44E164D561}">
  <dimension ref="A1:Q69"/>
  <sheetViews>
    <sheetView workbookViewId="0">
      <selection activeCell="A10" sqref="A10"/>
    </sheetView>
  </sheetViews>
  <sheetFormatPr defaultColWidth="8.88671875" defaultRowHeight="14.4" x14ac:dyDescent="0.3"/>
  <cols>
    <col min="1" max="1" width="57.44140625" style="5" customWidth="1"/>
    <col min="2" max="3" width="16.88671875" style="5" customWidth="1"/>
    <col min="4" max="4" width="17.6640625" style="37" customWidth="1"/>
    <col min="5" max="5" width="12.33203125" style="5" customWidth="1"/>
    <col min="6" max="6" width="13.6640625" style="5" customWidth="1"/>
    <col min="7" max="7" width="15.33203125" style="5" customWidth="1"/>
    <col min="8" max="8" width="11.6640625" style="5" customWidth="1"/>
    <col min="9" max="9" width="15.109375" style="5" customWidth="1"/>
    <col min="10" max="10" width="14" style="5" customWidth="1"/>
    <col min="11" max="12" width="15.33203125" style="5" customWidth="1"/>
    <col min="13" max="13" width="14.88671875" style="5" customWidth="1"/>
    <col min="14" max="14" width="14.109375" style="5" customWidth="1"/>
    <col min="15" max="15" width="15.88671875" style="5" customWidth="1"/>
    <col min="16" max="16" width="15.44140625" style="5" customWidth="1"/>
    <col min="17" max="17" width="11.88671875" style="5" customWidth="1"/>
    <col min="18" max="16384" width="8.88671875" style="5"/>
  </cols>
  <sheetData>
    <row r="1" spans="1:17" ht="60.6" customHeight="1" x14ac:dyDescent="0.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2"/>
    </row>
    <row r="2" spans="1:17" ht="30" customHeight="1" x14ac:dyDescent="0.5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54"/>
    </row>
    <row r="3" spans="1:17" ht="12" customHeight="1" x14ac:dyDescent="0.4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2"/>
    </row>
    <row r="4" spans="1:17" x14ac:dyDescent="0.3">
      <c r="A4" s="56"/>
      <c r="B4" s="57"/>
      <c r="C4" s="57"/>
      <c r="D4" s="58"/>
      <c r="E4" s="58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13"/>
    </row>
    <row r="5" spans="1:17" ht="15" thickBot="1" x14ac:dyDescent="0.35">
      <c r="A5" s="46"/>
      <c r="B5" s="47"/>
      <c r="C5" s="48"/>
      <c r="D5" s="46"/>
      <c r="E5" s="46"/>
      <c r="F5" s="46"/>
      <c r="G5" s="46"/>
      <c r="H5" s="49"/>
      <c r="I5" s="46"/>
      <c r="J5" s="50"/>
      <c r="K5" s="50"/>
      <c r="L5" s="50"/>
      <c r="M5" s="50"/>
      <c r="N5" s="50"/>
      <c r="O5" s="50"/>
      <c r="P5" s="50"/>
      <c r="Q5" s="13"/>
    </row>
    <row r="6" spans="1:17" s="17" customFormat="1" x14ac:dyDescent="0.3">
      <c r="A6" s="44" t="s">
        <v>8</v>
      </c>
      <c r="B6" s="14" t="s">
        <v>9</v>
      </c>
      <c r="C6" s="14" t="s">
        <v>82</v>
      </c>
      <c r="D6" s="14" t="s">
        <v>10</v>
      </c>
      <c r="E6" s="14" t="s">
        <v>11</v>
      </c>
      <c r="F6" s="14" t="s">
        <v>12</v>
      </c>
      <c r="G6" s="14" t="s">
        <v>13</v>
      </c>
      <c r="H6" s="14" t="s">
        <v>14</v>
      </c>
      <c r="I6" s="14" t="s">
        <v>15</v>
      </c>
      <c r="J6" s="14" t="s">
        <v>16</v>
      </c>
      <c r="K6" s="14" t="s">
        <v>17</v>
      </c>
      <c r="L6" s="14" t="s">
        <v>18</v>
      </c>
      <c r="M6" s="15" t="s">
        <v>19</v>
      </c>
      <c r="N6" s="15" t="s">
        <v>20</v>
      </c>
      <c r="O6" s="14" t="s">
        <v>21</v>
      </c>
      <c r="P6" s="45" t="s">
        <v>22</v>
      </c>
      <c r="Q6" s="16"/>
    </row>
    <row r="7" spans="1:17" ht="72" x14ac:dyDescent="0.3">
      <c r="A7" s="18" t="s">
        <v>23</v>
      </c>
      <c r="B7" s="19" t="s">
        <v>80</v>
      </c>
      <c r="C7" s="19" t="s">
        <v>63</v>
      </c>
      <c r="D7" s="19" t="s">
        <v>24</v>
      </c>
      <c r="E7" s="19" t="s">
        <v>25</v>
      </c>
      <c r="F7" s="19" t="s">
        <v>26</v>
      </c>
      <c r="G7" s="19" t="s">
        <v>81</v>
      </c>
      <c r="H7" s="19" t="s">
        <v>27</v>
      </c>
      <c r="I7" s="19" t="s">
        <v>28</v>
      </c>
      <c r="J7" s="19" t="s">
        <v>29</v>
      </c>
      <c r="K7" s="19" t="s">
        <v>30</v>
      </c>
      <c r="L7" s="19" t="s">
        <v>87</v>
      </c>
      <c r="M7" s="19" t="s">
        <v>62</v>
      </c>
      <c r="N7" s="19" t="s">
        <v>61</v>
      </c>
      <c r="O7" s="19" t="s">
        <v>51</v>
      </c>
      <c r="P7" s="19" t="s">
        <v>31</v>
      </c>
    </row>
    <row r="8" spans="1:17" ht="15" thickBot="1" x14ac:dyDescent="0.35">
      <c r="A8" s="20"/>
      <c r="B8" s="21"/>
      <c r="C8" s="21"/>
      <c r="D8" s="21"/>
      <c r="E8" s="21"/>
      <c r="F8" s="21"/>
      <c r="G8" s="21"/>
      <c r="H8" s="21"/>
      <c r="I8" s="21"/>
      <c r="J8" s="21" t="s">
        <v>83</v>
      </c>
      <c r="K8" s="21" t="s">
        <v>84</v>
      </c>
      <c r="L8" s="21"/>
      <c r="M8" s="21"/>
      <c r="N8" s="21" t="s">
        <v>85</v>
      </c>
      <c r="O8" s="21"/>
      <c r="P8" s="21" t="s">
        <v>86</v>
      </c>
    </row>
    <row r="9" spans="1:17" x14ac:dyDescent="0.3">
      <c r="A9" s="22" t="s">
        <v>32</v>
      </c>
      <c r="B9" s="23">
        <v>123</v>
      </c>
      <c r="C9" s="41" t="s">
        <v>47</v>
      </c>
      <c r="D9" s="23" t="s">
        <v>33</v>
      </c>
      <c r="E9" s="26">
        <v>250</v>
      </c>
      <c r="F9" s="24">
        <v>0.13500000000000001</v>
      </c>
      <c r="G9" s="25">
        <v>12.74</v>
      </c>
      <c r="H9" s="26">
        <v>7</v>
      </c>
      <c r="I9" s="27" t="s">
        <v>55</v>
      </c>
      <c r="J9" s="26">
        <f>IFERROR(ROUND((E9*H9),2)," ")</f>
        <v>1750</v>
      </c>
      <c r="K9" s="25">
        <f t="shared" ref="K9:K40" si="0">IFERROR(ROUND((G9*H9),2)," ")</f>
        <v>89.18</v>
      </c>
      <c r="L9" s="42">
        <f>IFERROR(VLOOKUP(C9,Discount!A:B,2,FALSE)," ")</f>
        <v>0.3</v>
      </c>
      <c r="M9" s="25">
        <f t="shared" ref="M9:M40" si="1">IFERROR(ROUND((K9*L9),2)," ")</f>
        <v>26.75</v>
      </c>
      <c r="N9" s="25">
        <f>IFERROR(ROUND((M9*0.15),2)," ")</f>
        <v>4.01</v>
      </c>
      <c r="O9" s="28">
        <f>IFERROR(VLOOKUP(I9,'Bottle Deposit'!A:B,2,FALSE)*H9," ")</f>
        <v>0.56000000000000005</v>
      </c>
      <c r="P9" s="28">
        <f t="shared" ref="P9:P40" si="2">IFERROR(O9+M9+N9," ")</f>
        <v>31.32</v>
      </c>
    </row>
    <row r="10" spans="1:17" x14ac:dyDescent="0.3">
      <c r="A10" s="29"/>
      <c r="B10" s="30"/>
      <c r="C10" s="51"/>
      <c r="D10" s="40"/>
      <c r="E10" s="33"/>
      <c r="F10" s="31"/>
      <c r="G10" s="32"/>
      <c r="H10" s="33"/>
      <c r="I10" s="52"/>
      <c r="J10" s="38">
        <f t="shared" ref="J10:J68" si="3">IFERROR(ROUND((E10*H10),2)," ")</f>
        <v>0</v>
      </c>
      <c r="K10" s="34">
        <f t="shared" si="0"/>
        <v>0</v>
      </c>
      <c r="L10" s="53" t="str">
        <f>IFERROR(VLOOKUP(C10,Discount!A:B,2,FALSE)," ")</f>
        <v xml:space="preserve"> </v>
      </c>
      <c r="M10" s="34" t="str">
        <f t="shared" si="1"/>
        <v xml:space="preserve"> </v>
      </c>
      <c r="N10" s="34" t="str">
        <f t="shared" ref="N10:N68" si="4">IFERROR(ROUND((M10*0.15),2)," ")</f>
        <v xml:space="preserve"> </v>
      </c>
      <c r="O10" s="34" t="str">
        <f>IFERROR(VLOOKUP(I10,'Bottle Deposit'!A:B,2,FALSE)*H10," ")</f>
        <v xml:space="preserve"> </v>
      </c>
      <c r="P10" s="34" t="str">
        <f t="shared" si="2"/>
        <v xml:space="preserve"> </v>
      </c>
    </row>
    <row r="11" spans="1:17" x14ac:dyDescent="0.3">
      <c r="A11" s="29"/>
      <c r="B11" s="30"/>
      <c r="C11" s="51"/>
      <c r="D11" s="40"/>
      <c r="E11" s="33"/>
      <c r="F11" s="31"/>
      <c r="G11" s="32"/>
      <c r="H11" s="33"/>
      <c r="I11" s="52"/>
      <c r="J11" s="38">
        <f t="shared" si="3"/>
        <v>0</v>
      </c>
      <c r="K11" s="34">
        <f t="shared" si="0"/>
        <v>0</v>
      </c>
      <c r="L11" s="53" t="str">
        <f>IFERROR(VLOOKUP(C11,Discount!A:B,2,FALSE)," ")</f>
        <v xml:space="preserve"> </v>
      </c>
      <c r="M11" s="34" t="str">
        <f t="shared" si="1"/>
        <v xml:space="preserve"> </v>
      </c>
      <c r="N11" s="34" t="str">
        <f t="shared" si="4"/>
        <v xml:space="preserve"> </v>
      </c>
      <c r="O11" s="34" t="str">
        <f>IFERROR(VLOOKUP(I11,'Bottle Deposit'!A:B,2,FALSE)*H11," ")</f>
        <v xml:space="preserve"> </v>
      </c>
      <c r="P11" s="34" t="str">
        <f t="shared" si="2"/>
        <v xml:space="preserve"> </v>
      </c>
    </row>
    <row r="12" spans="1:17" x14ac:dyDescent="0.3">
      <c r="A12" s="29"/>
      <c r="B12" s="30"/>
      <c r="C12" s="51"/>
      <c r="D12" s="40"/>
      <c r="E12" s="33"/>
      <c r="F12" s="31"/>
      <c r="G12" s="32"/>
      <c r="H12" s="33"/>
      <c r="I12" s="52"/>
      <c r="J12" s="38">
        <f t="shared" si="3"/>
        <v>0</v>
      </c>
      <c r="K12" s="34">
        <f t="shared" si="0"/>
        <v>0</v>
      </c>
      <c r="L12" s="53" t="str">
        <f>IFERROR(VLOOKUP(C12,Discount!A:B,2,FALSE)," ")</f>
        <v xml:space="preserve"> </v>
      </c>
      <c r="M12" s="34" t="str">
        <f t="shared" si="1"/>
        <v xml:space="preserve"> </v>
      </c>
      <c r="N12" s="34" t="str">
        <f t="shared" si="4"/>
        <v xml:space="preserve"> </v>
      </c>
      <c r="O12" s="34" t="str">
        <f>IFERROR(VLOOKUP(I12,'Bottle Deposit'!A:B,2,FALSE)*H12," ")</f>
        <v xml:space="preserve"> </v>
      </c>
      <c r="P12" s="34" t="str">
        <f t="shared" si="2"/>
        <v xml:space="preserve"> </v>
      </c>
    </row>
    <row r="13" spans="1:17" x14ac:dyDescent="0.3">
      <c r="A13" s="29"/>
      <c r="B13" s="30"/>
      <c r="C13" s="51"/>
      <c r="D13" s="40"/>
      <c r="E13" s="33"/>
      <c r="F13" s="31"/>
      <c r="G13" s="32"/>
      <c r="H13" s="33"/>
      <c r="I13" s="52"/>
      <c r="J13" s="38">
        <f t="shared" si="3"/>
        <v>0</v>
      </c>
      <c r="K13" s="34">
        <f t="shared" si="0"/>
        <v>0</v>
      </c>
      <c r="L13" s="53" t="str">
        <f>IFERROR(VLOOKUP(C13,Discount!A:B,2,FALSE)," ")</f>
        <v xml:space="preserve"> </v>
      </c>
      <c r="M13" s="34" t="str">
        <f t="shared" si="1"/>
        <v xml:space="preserve"> </v>
      </c>
      <c r="N13" s="34" t="str">
        <f t="shared" si="4"/>
        <v xml:space="preserve"> </v>
      </c>
      <c r="O13" s="34" t="str">
        <f>IFERROR(VLOOKUP(I13,'Bottle Deposit'!A:B,2,FALSE)*H13," ")</f>
        <v xml:space="preserve"> </v>
      </c>
      <c r="P13" s="34" t="str">
        <f t="shared" si="2"/>
        <v xml:space="preserve"> </v>
      </c>
    </row>
    <row r="14" spans="1:17" x14ac:dyDescent="0.3">
      <c r="A14" s="29"/>
      <c r="B14" s="30"/>
      <c r="C14" s="51"/>
      <c r="D14" s="40"/>
      <c r="E14" s="33"/>
      <c r="F14" s="31"/>
      <c r="G14" s="32"/>
      <c r="H14" s="33"/>
      <c r="I14" s="52"/>
      <c r="J14" s="38">
        <f t="shared" si="3"/>
        <v>0</v>
      </c>
      <c r="K14" s="34">
        <f t="shared" si="0"/>
        <v>0</v>
      </c>
      <c r="L14" s="53" t="str">
        <f>IFERROR(VLOOKUP(C14,Discount!A:B,2,FALSE)," ")</f>
        <v xml:space="preserve"> </v>
      </c>
      <c r="M14" s="34" t="str">
        <f t="shared" si="1"/>
        <v xml:space="preserve"> </v>
      </c>
      <c r="N14" s="34" t="str">
        <f t="shared" si="4"/>
        <v xml:space="preserve"> </v>
      </c>
      <c r="O14" s="34" t="str">
        <f>IFERROR(VLOOKUP(I14,'Bottle Deposit'!A:B,2,FALSE)*H14," ")</f>
        <v xml:space="preserve"> </v>
      </c>
      <c r="P14" s="34" t="str">
        <f t="shared" si="2"/>
        <v xml:space="preserve"> </v>
      </c>
    </row>
    <row r="15" spans="1:17" x14ac:dyDescent="0.3">
      <c r="A15" s="29"/>
      <c r="B15" s="30"/>
      <c r="C15" s="51"/>
      <c r="D15" s="40"/>
      <c r="E15" s="33"/>
      <c r="F15" s="31"/>
      <c r="G15" s="32"/>
      <c r="H15" s="33"/>
      <c r="I15" s="52"/>
      <c r="J15" s="38">
        <f t="shared" si="3"/>
        <v>0</v>
      </c>
      <c r="K15" s="34">
        <f t="shared" si="0"/>
        <v>0</v>
      </c>
      <c r="L15" s="53" t="str">
        <f>IFERROR(VLOOKUP(C15,Discount!A:B,2,FALSE)," ")</f>
        <v xml:space="preserve"> </v>
      </c>
      <c r="M15" s="34" t="str">
        <f t="shared" si="1"/>
        <v xml:space="preserve"> </v>
      </c>
      <c r="N15" s="34" t="str">
        <f t="shared" si="4"/>
        <v xml:space="preserve"> </v>
      </c>
      <c r="O15" s="34" t="str">
        <f>IFERROR(VLOOKUP(I15,'Bottle Deposit'!A:B,2,FALSE)*H15," ")</f>
        <v xml:space="preserve"> </v>
      </c>
      <c r="P15" s="34" t="str">
        <f t="shared" si="2"/>
        <v xml:space="preserve"> </v>
      </c>
    </row>
    <row r="16" spans="1:17" x14ac:dyDescent="0.3">
      <c r="A16" s="29"/>
      <c r="B16" s="30"/>
      <c r="C16" s="51"/>
      <c r="D16" s="40"/>
      <c r="E16" s="33"/>
      <c r="F16" s="31"/>
      <c r="G16" s="32"/>
      <c r="H16" s="33"/>
      <c r="I16" s="52"/>
      <c r="J16" s="38">
        <f t="shared" si="3"/>
        <v>0</v>
      </c>
      <c r="K16" s="34">
        <f t="shared" si="0"/>
        <v>0</v>
      </c>
      <c r="L16" s="53" t="str">
        <f>IFERROR(VLOOKUP(C16,Discount!A:B,2,FALSE)," ")</f>
        <v xml:space="preserve"> </v>
      </c>
      <c r="M16" s="34" t="str">
        <f t="shared" si="1"/>
        <v xml:space="preserve"> </v>
      </c>
      <c r="N16" s="34" t="str">
        <f t="shared" si="4"/>
        <v xml:space="preserve"> </v>
      </c>
      <c r="O16" s="34" t="str">
        <f>IFERROR(VLOOKUP(I16,'Bottle Deposit'!A:B,2,FALSE)*H16," ")</f>
        <v xml:space="preserve"> </v>
      </c>
      <c r="P16" s="34" t="str">
        <f t="shared" si="2"/>
        <v xml:space="preserve"> </v>
      </c>
    </row>
    <row r="17" spans="1:16" x14ac:dyDescent="0.3">
      <c r="A17" s="29"/>
      <c r="B17" s="30"/>
      <c r="C17" s="51"/>
      <c r="D17" s="40"/>
      <c r="E17" s="33"/>
      <c r="F17" s="31"/>
      <c r="G17" s="32"/>
      <c r="H17" s="33"/>
      <c r="I17" s="52"/>
      <c r="J17" s="38">
        <f t="shared" si="3"/>
        <v>0</v>
      </c>
      <c r="K17" s="34">
        <f t="shared" si="0"/>
        <v>0</v>
      </c>
      <c r="L17" s="53" t="str">
        <f>IFERROR(VLOOKUP(C17,Discount!A:B,2,FALSE)," ")</f>
        <v xml:space="preserve"> </v>
      </c>
      <c r="M17" s="34" t="str">
        <f t="shared" si="1"/>
        <v xml:space="preserve"> </v>
      </c>
      <c r="N17" s="34" t="str">
        <f t="shared" si="4"/>
        <v xml:space="preserve"> </v>
      </c>
      <c r="O17" s="34" t="str">
        <f>IFERROR(VLOOKUP(I17,'Bottle Deposit'!A:B,2,FALSE)*H17," ")</f>
        <v xml:space="preserve"> </v>
      </c>
      <c r="P17" s="34" t="str">
        <f t="shared" si="2"/>
        <v xml:space="preserve"> </v>
      </c>
    </row>
    <row r="18" spans="1:16" x14ac:dyDescent="0.3">
      <c r="A18" s="29"/>
      <c r="B18" s="30"/>
      <c r="C18" s="51"/>
      <c r="D18" s="40"/>
      <c r="E18" s="33"/>
      <c r="F18" s="31"/>
      <c r="G18" s="32"/>
      <c r="H18" s="33"/>
      <c r="I18" s="52"/>
      <c r="J18" s="38">
        <f t="shared" si="3"/>
        <v>0</v>
      </c>
      <c r="K18" s="34">
        <f t="shared" si="0"/>
        <v>0</v>
      </c>
      <c r="L18" s="53" t="str">
        <f>IFERROR(VLOOKUP(C18,Discount!A:B,2,FALSE)," ")</f>
        <v xml:space="preserve"> </v>
      </c>
      <c r="M18" s="34" t="str">
        <f t="shared" si="1"/>
        <v xml:space="preserve"> </v>
      </c>
      <c r="N18" s="34" t="str">
        <f t="shared" si="4"/>
        <v xml:space="preserve"> </v>
      </c>
      <c r="O18" s="34" t="str">
        <f>IFERROR(VLOOKUP(I18,'Bottle Deposit'!A:B,2,FALSE)*H18," ")</f>
        <v xml:space="preserve"> </v>
      </c>
      <c r="P18" s="34" t="str">
        <f t="shared" si="2"/>
        <v xml:space="preserve"> </v>
      </c>
    </row>
    <row r="19" spans="1:16" x14ac:dyDescent="0.3">
      <c r="A19" s="29"/>
      <c r="B19" s="30"/>
      <c r="C19" s="51"/>
      <c r="D19" s="40"/>
      <c r="E19" s="33"/>
      <c r="F19" s="31"/>
      <c r="G19" s="32"/>
      <c r="H19" s="33"/>
      <c r="I19" s="52"/>
      <c r="J19" s="38">
        <f t="shared" si="3"/>
        <v>0</v>
      </c>
      <c r="K19" s="34">
        <f t="shared" si="0"/>
        <v>0</v>
      </c>
      <c r="L19" s="53" t="str">
        <f>IFERROR(VLOOKUP(C19,Discount!A:B,2,FALSE)," ")</f>
        <v xml:space="preserve"> </v>
      </c>
      <c r="M19" s="34" t="str">
        <f t="shared" si="1"/>
        <v xml:space="preserve"> </v>
      </c>
      <c r="N19" s="34" t="str">
        <f t="shared" si="4"/>
        <v xml:space="preserve"> </v>
      </c>
      <c r="O19" s="34" t="str">
        <f>IFERROR(VLOOKUP(I19,'Bottle Deposit'!A:B,2,FALSE)*H19," ")</f>
        <v xml:space="preserve"> </v>
      </c>
      <c r="P19" s="34" t="str">
        <f t="shared" si="2"/>
        <v xml:space="preserve"> </v>
      </c>
    </row>
    <row r="20" spans="1:16" x14ac:dyDescent="0.3">
      <c r="A20" s="29"/>
      <c r="B20" s="30"/>
      <c r="C20" s="51"/>
      <c r="D20" s="40"/>
      <c r="E20" s="33"/>
      <c r="F20" s="31"/>
      <c r="G20" s="32"/>
      <c r="H20" s="33"/>
      <c r="I20" s="52"/>
      <c r="J20" s="38">
        <f t="shared" si="3"/>
        <v>0</v>
      </c>
      <c r="K20" s="34">
        <f t="shared" si="0"/>
        <v>0</v>
      </c>
      <c r="L20" s="53" t="str">
        <f>IFERROR(VLOOKUP(C20,Discount!A:B,2,FALSE)," ")</f>
        <v xml:space="preserve"> </v>
      </c>
      <c r="M20" s="34" t="str">
        <f t="shared" si="1"/>
        <v xml:space="preserve"> </v>
      </c>
      <c r="N20" s="34" t="str">
        <f t="shared" si="4"/>
        <v xml:space="preserve"> </v>
      </c>
      <c r="O20" s="34" t="str">
        <f>IFERROR(VLOOKUP(I20,'Bottle Deposit'!A:B,2,FALSE)*H20," ")</f>
        <v xml:space="preserve"> </v>
      </c>
      <c r="P20" s="34" t="str">
        <f t="shared" si="2"/>
        <v xml:space="preserve"> </v>
      </c>
    </row>
    <row r="21" spans="1:16" x14ac:dyDescent="0.3">
      <c r="A21" s="29"/>
      <c r="B21" s="30"/>
      <c r="C21" s="51"/>
      <c r="D21" s="40"/>
      <c r="E21" s="33"/>
      <c r="F21" s="31"/>
      <c r="G21" s="32"/>
      <c r="H21" s="33"/>
      <c r="I21" s="52"/>
      <c r="J21" s="38">
        <f t="shared" si="3"/>
        <v>0</v>
      </c>
      <c r="K21" s="34">
        <f t="shared" si="0"/>
        <v>0</v>
      </c>
      <c r="L21" s="53" t="str">
        <f>IFERROR(VLOOKUP(C21,Discount!A:B,2,FALSE)," ")</f>
        <v xml:space="preserve"> </v>
      </c>
      <c r="M21" s="34" t="str">
        <f t="shared" si="1"/>
        <v xml:space="preserve"> </v>
      </c>
      <c r="N21" s="34" t="str">
        <f t="shared" si="4"/>
        <v xml:space="preserve"> </v>
      </c>
      <c r="O21" s="34" t="str">
        <f>IFERROR(VLOOKUP(I21,'Bottle Deposit'!A:B,2,FALSE)*H21," ")</f>
        <v xml:space="preserve"> </v>
      </c>
      <c r="P21" s="34" t="str">
        <f t="shared" si="2"/>
        <v xml:space="preserve"> </v>
      </c>
    </row>
    <row r="22" spans="1:16" x14ac:dyDescent="0.3">
      <c r="A22" s="29"/>
      <c r="B22" s="30"/>
      <c r="C22" s="51"/>
      <c r="D22" s="40"/>
      <c r="E22" s="33"/>
      <c r="F22" s="31"/>
      <c r="G22" s="32"/>
      <c r="H22" s="33"/>
      <c r="I22" s="52"/>
      <c r="J22" s="38">
        <f t="shared" si="3"/>
        <v>0</v>
      </c>
      <c r="K22" s="34">
        <f t="shared" si="0"/>
        <v>0</v>
      </c>
      <c r="L22" s="53" t="str">
        <f>IFERROR(VLOOKUP(C22,Discount!A:B,2,FALSE)," ")</f>
        <v xml:space="preserve"> </v>
      </c>
      <c r="M22" s="34" t="str">
        <f t="shared" si="1"/>
        <v xml:space="preserve"> </v>
      </c>
      <c r="N22" s="34" t="str">
        <f t="shared" si="4"/>
        <v xml:space="preserve"> </v>
      </c>
      <c r="O22" s="34" t="str">
        <f>IFERROR(VLOOKUP(I22,'Bottle Deposit'!A:B,2,FALSE)*H22," ")</f>
        <v xml:space="preserve"> </v>
      </c>
      <c r="P22" s="34" t="str">
        <f t="shared" si="2"/>
        <v xml:space="preserve"> </v>
      </c>
    </row>
    <row r="23" spans="1:16" x14ac:dyDescent="0.3">
      <c r="A23" s="29"/>
      <c r="B23" s="30"/>
      <c r="C23" s="51"/>
      <c r="D23" s="40"/>
      <c r="E23" s="33"/>
      <c r="F23" s="31"/>
      <c r="G23" s="32"/>
      <c r="H23" s="33"/>
      <c r="I23" s="52"/>
      <c r="J23" s="38">
        <f t="shared" si="3"/>
        <v>0</v>
      </c>
      <c r="K23" s="34">
        <f t="shared" si="0"/>
        <v>0</v>
      </c>
      <c r="L23" s="53" t="str">
        <f>IFERROR(VLOOKUP(C23,Discount!A:B,2,FALSE)," ")</f>
        <v xml:space="preserve"> </v>
      </c>
      <c r="M23" s="34" t="str">
        <f t="shared" si="1"/>
        <v xml:space="preserve"> </v>
      </c>
      <c r="N23" s="34" t="str">
        <f t="shared" si="4"/>
        <v xml:space="preserve"> </v>
      </c>
      <c r="O23" s="34" t="str">
        <f>IFERROR(VLOOKUP(I23,'Bottle Deposit'!A:B,2,FALSE)*H23," ")</f>
        <v xml:space="preserve"> </v>
      </c>
      <c r="P23" s="34" t="str">
        <f t="shared" si="2"/>
        <v xml:space="preserve"> </v>
      </c>
    </row>
    <row r="24" spans="1:16" x14ac:dyDescent="0.3">
      <c r="A24" s="29"/>
      <c r="B24" s="30"/>
      <c r="C24" s="51"/>
      <c r="D24" s="40"/>
      <c r="E24" s="33"/>
      <c r="F24" s="31"/>
      <c r="G24" s="32"/>
      <c r="H24" s="33"/>
      <c r="I24" s="52"/>
      <c r="J24" s="38">
        <f t="shared" si="3"/>
        <v>0</v>
      </c>
      <c r="K24" s="34">
        <f t="shared" si="0"/>
        <v>0</v>
      </c>
      <c r="L24" s="53" t="str">
        <f>IFERROR(VLOOKUP(C24,Discount!A:B,2,FALSE)," ")</f>
        <v xml:space="preserve"> </v>
      </c>
      <c r="M24" s="34" t="str">
        <f t="shared" si="1"/>
        <v xml:space="preserve"> </v>
      </c>
      <c r="N24" s="34" t="str">
        <f t="shared" si="4"/>
        <v xml:space="preserve"> </v>
      </c>
      <c r="O24" s="34" t="str">
        <f>IFERROR(VLOOKUP(I24,'Bottle Deposit'!A:B,2,FALSE)*H24," ")</f>
        <v xml:space="preserve"> </v>
      </c>
      <c r="P24" s="34" t="str">
        <f t="shared" si="2"/>
        <v xml:space="preserve"> </v>
      </c>
    </row>
    <row r="25" spans="1:16" x14ac:dyDescent="0.3">
      <c r="A25" s="29"/>
      <c r="B25" s="30"/>
      <c r="C25" s="51"/>
      <c r="D25" s="40"/>
      <c r="E25" s="33"/>
      <c r="F25" s="31"/>
      <c r="G25" s="32"/>
      <c r="H25" s="33"/>
      <c r="I25" s="52"/>
      <c r="J25" s="38">
        <f t="shared" si="3"/>
        <v>0</v>
      </c>
      <c r="K25" s="34">
        <f t="shared" si="0"/>
        <v>0</v>
      </c>
      <c r="L25" s="53" t="str">
        <f>IFERROR(VLOOKUP(C25,Discount!A:B,2,FALSE)," ")</f>
        <v xml:space="preserve"> </v>
      </c>
      <c r="M25" s="34" t="str">
        <f t="shared" si="1"/>
        <v xml:space="preserve"> </v>
      </c>
      <c r="N25" s="34" t="str">
        <f t="shared" si="4"/>
        <v xml:space="preserve"> </v>
      </c>
      <c r="O25" s="34" t="str">
        <f>IFERROR(VLOOKUP(I25,'Bottle Deposit'!A:B,2,FALSE)*H25," ")</f>
        <v xml:space="preserve"> </v>
      </c>
      <c r="P25" s="34" t="str">
        <f t="shared" si="2"/>
        <v xml:space="preserve"> </v>
      </c>
    </row>
    <row r="26" spans="1:16" x14ac:dyDescent="0.3">
      <c r="A26" s="29"/>
      <c r="B26" s="30"/>
      <c r="C26" s="51"/>
      <c r="D26" s="40"/>
      <c r="E26" s="33"/>
      <c r="F26" s="31"/>
      <c r="G26" s="32"/>
      <c r="H26" s="33"/>
      <c r="I26" s="52"/>
      <c r="J26" s="38">
        <f t="shared" si="3"/>
        <v>0</v>
      </c>
      <c r="K26" s="34">
        <f t="shared" si="0"/>
        <v>0</v>
      </c>
      <c r="L26" s="53" t="str">
        <f>IFERROR(VLOOKUP(C26,Discount!A:B,2,FALSE)," ")</f>
        <v xml:space="preserve"> </v>
      </c>
      <c r="M26" s="34" t="str">
        <f t="shared" si="1"/>
        <v xml:space="preserve"> </v>
      </c>
      <c r="N26" s="34" t="str">
        <f t="shared" si="4"/>
        <v xml:space="preserve"> </v>
      </c>
      <c r="O26" s="34" t="str">
        <f>IFERROR(VLOOKUP(I26,'Bottle Deposit'!A:B,2,FALSE)*H26," ")</f>
        <v xml:space="preserve"> </v>
      </c>
      <c r="P26" s="34" t="str">
        <f t="shared" si="2"/>
        <v xml:space="preserve"> </v>
      </c>
    </row>
    <row r="27" spans="1:16" x14ac:dyDescent="0.3">
      <c r="A27" s="29"/>
      <c r="B27" s="30"/>
      <c r="C27" s="51"/>
      <c r="D27" s="40"/>
      <c r="E27" s="33"/>
      <c r="F27" s="31"/>
      <c r="G27" s="32"/>
      <c r="H27" s="33"/>
      <c r="I27" s="52"/>
      <c r="J27" s="38">
        <f t="shared" si="3"/>
        <v>0</v>
      </c>
      <c r="K27" s="34">
        <f t="shared" si="0"/>
        <v>0</v>
      </c>
      <c r="L27" s="53" t="str">
        <f>IFERROR(VLOOKUP(C27,Discount!A:B,2,FALSE)," ")</f>
        <v xml:space="preserve"> </v>
      </c>
      <c r="M27" s="34" t="str">
        <f t="shared" si="1"/>
        <v xml:space="preserve"> </v>
      </c>
      <c r="N27" s="34" t="str">
        <f t="shared" si="4"/>
        <v xml:space="preserve"> </v>
      </c>
      <c r="O27" s="34" t="str">
        <f>IFERROR(VLOOKUP(I27,'Bottle Deposit'!A:B,2,FALSE)*H27," ")</f>
        <v xml:space="preserve"> </v>
      </c>
      <c r="P27" s="34" t="str">
        <f t="shared" si="2"/>
        <v xml:space="preserve"> </v>
      </c>
    </row>
    <row r="28" spans="1:16" x14ac:dyDescent="0.3">
      <c r="A28" s="29"/>
      <c r="B28" s="30"/>
      <c r="C28" s="51"/>
      <c r="D28" s="40"/>
      <c r="E28" s="33"/>
      <c r="F28" s="31"/>
      <c r="G28" s="32"/>
      <c r="H28" s="33"/>
      <c r="I28" s="52"/>
      <c r="J28" s="38">
        <f t="shared" si="3"/>
        <v>0</v>
      </c>
      <c r="K28" s="34">
        <f t="shared" si="0"/>
        <v>0</v>
      </c>
      <c r="L28" s="53" t="str">
        <f>IFERROR(VLOOKUP(C28,Discount!A:B,2,FALSE)," ")</f>
        <v xml:space="preserve"> </v>
      </c>
      <c r="M28" s="34" t="str">
        <f t="shared" si="1"/>
        <v xml:space="preserve"> </v>
      </c>
      <c r="N28" s="34" t="str">
        <f t="shared" si="4"/>
        <v xml:space="preserve"> </v>
      </c>
      <c r="O28" s="34" t="str">
        <f>IFERROR(VLOOKUP(I28,'Bottle Deposit'!A:B,2,FALSE)*H28," ")</f>
        <v xml:space="preserve"> </v>
      </c>
      <c r="P28" s="34" t="str">
        <f t="shared" si="2"/>
        <v xml:space="preserve"> </v>
      </c>
    </row>
    <row r="29" spans="1:16" x14ac:dyDescent="0.3">
      <c r="A29" s="29"/>
      <c r="B29" s="30"/>
      <c r="C29" s="51"/>
      <c r="D29" s="40"/>
      <c r="E29" s="33"/>
      <c r="F29" s="31"/>
      <c r="G29" s="32"/>
      <c r="H29" s="33"/>
      <c r="I29" s="52"/>
      <c r="J29" s="38">
        <f t="shared" si="3"/>
        <v>0</v>
      </c>
      <c r="K29" s="34">
        <f t="shared" si="0"/>
        <v>0</v>
      </c>
      <c r="L29" s="53" t="str">
        <f>IFERROR(VLOOKUP(C29,Discount!A:B,2,FALSE)," ")</f>
        <v xml:space="preserve"> </v>
      </c>
      <c r="M29" s="34" t="str">
        <f t="shared" si="1"/>
        <v xml:space="preserve"> </v>
      </c>
      <c r="N29" s="34" t="str">
        <f t="shared" si="4"/>
        <v xml:space="preserve"> </v>
      </c>
      <c r="O29" s="34" t="str">
        <f>IFERROR(VLOOKUP(I29,'Bottle Deposit'!A:B,2,FALSE)*H29," ")</f>
        <v xml:space="preserve"> </v>
      </c>
      <c r="P29" s="34" t="str">
        <f t="shared" si="2"/>
        <v xml:space="preserve"> </v>
      </c>
    </row>
    <row r="30" spans="1:16" x14ac:dyDescent="0.3">
      <c r="A30" s="29"/>
      <c r="B30" s="30"/>
      <c r="C30" s="51"/>
      <c r="D30" s="40"/>
      <c r="E30" s="33"/>
      <c r="F30" s="31"/>
      <c r="G30" s="32"/>
      <c r="H30" s="33"/>
      <c r="I30" s="52"/>
      <c r="J30" s="38">
        <f t="shared" si="3"/>
        <v>0</v>
      </c>
      <c r="K30" s="34">
        <f t="shared" si="0"/>
        <v>0</v>
      </c>
      <c r="L30" s="53" t="str">
        <f>IFERROR(VLOOKUP(C30,Discount!A:B,2,FALSE)," ")</f>
        <v xml:space="preserve"> </v>
      </c>
      <c r="M30" s="34" t="str">
        <f t="shared" si="1"/>
        <v xml:space="preserve"> </v>
      </c>
      <c r="N30" s="34" t="str">
        <f t="shared" si="4"/>
        <v xml:space="preserve"> </v>
      </c>
      <c r="O30" s="34" t="str">
        <f>IFERROR(VLOOKUP(I30,'Bottle Deposit'!A:B,2,FALSE)*H30," ")</f>
        <v xml:space="preserve"> </v>
      </c>
      <c r="P30" s="34" t="str">
        <f t="shared" si="2"/>
        <v xml:space="preserve"> </v>
      </c>
    </row>
    <row r="31" spans="1:16" x14ac:dyDescent="0.3">
      <c r="A31" s="29"/>
      <c r="B31" s="30"/>
      <c r="C31" s="51"/>
      <c r="D31" s="40"/>
      <c r="E31" s="33"/>
      <c r="F31" s="31"/>
      <c r="G31" s="32"/>
      <c r="H31" s="33"/>
      <c r="I31" s="52"/>
      <c r="J31" s="38">
        <f t="shared" si="3"/>
        <v>0</v>
      </c>
      <c r="K31" s="34">
        <f t="shared" si="0"/>
        <v>0</v>
      </c>
      <c r="L31" s="53" t="str">
        <f>IFERROR(VLOOKUP(C31,Discount!A:B,2,FALSE)," ")</f>
        <v xml:space="preserve"> </v>
      </c>
      <c r="M31" s="34" t="str">
        <f t="shared" si="1"/>
        <v xml:space="preserve"> </v>
      </c>
      <c r="N31" s="34" t="str">
        <f t="shared" si="4"/>
        <v xml:space="preserve"> </v>
      </c>
      <c r="O31" s="34" t="str">
        <f>IFERROR(VLOOKUP(I31,'Bottle Deposit'!A:B,2,FALSE)*H31," ")</f>
        <v xml:space="preserve"> </v>
      </c>
      <c r="P31" s="34" t="str">
        <f t="shared" si="2"/>
        <v xml:space="preserve"> </v>
      </c>
    </row>
    <row r="32" spans="1:16" x14ac:dyDescent="0.3">
      <c r="A32" s="29"/>
      <c r="B32" s="30"/>
      <c r="C32" s="51"/>
      <c r="D32" s="40"/>
      <c r="E32" s="33"/>
      <c r="F32" s="31"/>
      <c r="G32" s="32"/>
      <c r="H32" s="33"/>
      <c r="I32" s="52"/>
      <c r="J32" s="38">
        <f t="shared" si="3"/>
        <v>0</v>
      </c>
      <c r="K32" s="34">
        <f t="shared" si="0"/>
        <v>0</v>
      </c>
      <c r="L32" s="53" t="str">
        <f>IFERROR(VLOOKUP(C32,Discount!A:B,2,FALSE)," ")</f>
        <v xml:space="preserve"> </v>
      </c>
      <c r="M32" s="34" t="str">
        <f t="shared" si="1"/>
        <v xml:space="preserve"> </v>
      </c>
      <c r="N32" s="34" t="str">
        <f t="shared" si="4"/>
        <v xml:space="preserve"> </v>
      </c>
      <c r="O32" s="34" t="str">
        <f>IFERROR(VLOOKUP(I32,'Bottle Deposit'!A:B,2,FALSE)*H32," ")</f>
        <v xml:space="preserve"> </v>
      </c>
      <c r="P32" s="34" t="str">
        <f t="shared" si="2"/>
        <v xml:space="preserve"> </v>
      </c>
    </row>
    <row r="33" spans="1:16" x14ac:dyDescent="0.3">
      <c r="A33" s="29"/>
      <c r="B33" s="30"/>
      <c r="C33" s="51"/>
      <c r="D33" s="40"/>
      <c r="E33" s="33"/>
      <c r="F33" s="31"/>
      <c r="G33" s="32"/>
      <c r="H33" s="33"/>
      <c r="I33" s="52"/>
      <c r="J33" s="38">
        <f t="shared" si="3"/>
        <v>0</v>
      </c>
      <c r="K33" s="34">
        <f t="shared" si="0"/>
        <v>0</v>
      </c>
      <c r="L33" s="53" t="str">
        <f>IFERROR(VLOOKUP(C33,Discount!A:B,2,FALSE)," ")</f>
        <v xml:space="preserve"> </v>
      </c>
      <c r="M33" s="34" t="str">
        <f t="shared" si="1"/>
        <v xml:space="preserve"> </v>
      </c>
      <c r="N33" s="34" t="str">
        <f t="shared" si="4"/>
        <v xml:space="preserve"> </v>
      </c>
      <c r="O33" s="34" t="str">
        <f>IFERROR(VLOOKUP(I33,'Bottle Deposit'!A:B,2,FALSE)*H33," ")</f>
        <v xml:space="preserve"> </v>
      </c>
      <c r="P33" s="34" t="str">
        <f t="shared" si="2"/>
        <v xml:space="preserve"> </v>
      </c>
    </row>
    <row r="34" spans="1:16" x14ac:dyDescent="0.3">
      <c r="A34" s="29"/>
      <c r="B34" s="30"/>
      <c r="C34" s="51"/>
      <c r="D34" s="40"/>
      <c r="E34" s="33"/>
      <c r="F34" s="31"/>
      <c r="G34" s="32"/>
      <c r="H34" s="33"/>
      <c r="I34" s="52"/>
      <c r="J34" s="38">
        <f t="shared" si="3"/>
        <v>0</v>
      </c>
      <c r="K34" s="34">
        <f t="shared" si="0"/>
        <v>0</v>
      </c>
      <c r="L34" s="53" t="str">
        <f>IFERROR(VLOOKUP(C34,Discount!A:B,2,FALSE)," ")</f>
        <v xml:space="preserve"> </v>
      </c>
      <c r="M34" s="34" t="str">
        <f t="shared" si="1"/>
        <v xml:space="preserve"> </v>
      </c>
      <c r="N34" s="34" t="str">
        <f t="shared" si="4"/>
        <v xml:space="preserve"> </v>
      </c>
      <c r="O34" s="34" t="str">
        <f>IFERROR(VLOOKUP(I34,'Bottle Deposit'!A:B,2,FALSE)*H34," ")</f>
        <v xml:space="preserve"> </v>
      </c>
      <c r="P34" s="34" t="str">
        <f t="shared" si="2"/>
        <v xml:space="preserve"> </v>
      </c>
    </row>
    <row r="35" spans="1:16" x14ac:dyDescent="0.3">
      <c r="A35" s="29"/>
      <c r="B35" s="30"/>
      <c r="C35" s="51"/>
      <c r="D35" s="40"/>
      <c r="E35" s="33"/>
      <c r="F35" s="31"/>
      <c r="G35" s="32"/>
      <c r="H35" s="33"/>
      <c r="I35" s="52"/>
      <c r="J35" s="38">
        <f t="shared" si="3"/>
        <v>0</v>
      </c>
      <c r="K35" s="34">
        <f t="shared" si="0"/>
        <v>0</v>
      </c>
      <c r="L35" s="53" t="str">
        <f>IFERROR(VLOOKUP(C35,Discount!A:B,2,FALSE)," ")</f>
        <v xml:space="preserve"> </v>
      </c>
      <c r="M35" s="34" t="str">
        <f t="shared" si="1"/>
        <v xml:space="preserve"> </v>
      </c>
      <c r="N35" s="34" t="str">
        <f t="shared" si="4"/>
        <v xml:space="preserve"> </v>
      </c>
      <c r="O35" s="34" t="str">
        <f>IFERROR(VLOOKUP(I35,'Bottle Deposit'!A:B,2,FALSE)*H35," ")</f>
        <v xml:space="preserve"> </v>
      </c>
      <c r="P35" s="34" t="str">
        <f t="shared" si="2"/>
        <v xml:space="preserve"> </v>
      </c>
    </row>
    <row r="36" spans="1:16" x14ac:dyDescent="0.3">
      <c r="A36" s="29"/>
      <c r="B36" s="30"/>
      <c r="C36" s="51"/>
      <c r="D36" s="40"/>
      <c r="E36" s="33"/>
      <c r="F36" s="31"/>
      <c r="G36" s="32"/>
      <c r="H36" s="33"/>
      <c r="I36" s="52"/>
      <c r="J36" s="38">
        <f t="shared" si="3"/>
        <v>0</v>
      </c>
      <c r="K36" s="34">
        <f t="shared" si="0"/>
        <v>0</v>
      </c>
      <c r="L36" s="53" t="str">
        <f>IFERROR(VLOOKUP(C36,Discount!A:B,2,FALSE)," ")</f>
        <v xml:space="preserve"> </v>
      </c>
      <c r="M36" s="34" t="str">
        <f t="shared" si="1"/>
        <v xml:space="preserve"> </v>
      </c>
      <c r="N36" s="34" t="str">
        <f t="shared" si="4"/>
        <v xml:space="preserve"> </v>
      </c>
      <c r="O36" s="34" t="str">
        <f>IFERROR(VLOOKUP(I36,'Bottle Deposit'!A:B,2,FALSE)*H36," ")</f>
        <v xml:space="preserve"> </v>
      </c>
      <c r="P36" s="34" t="str">
        <f t="shared" si="2"/>
        <v xml:space="preserve"> </v>
      </c>
    </row>
    <row r="37" spans="1:16" x14ac:dyDescent="0.3">
      <c r="A37" s="29"/>
      <c r="B37" s="30"/>
      <c r="C37" s="51"/>
      <c r="D37" s="40"/>
      <c r="E37" s="33"/>
      <c r="F37" s="31"/>
      <c r="G37" s="32"/>
      <c r="H37" s="33"/>
      <c r="I37" s="52"/>
      <c r="J37" s="38">
        <f t="shared" si="3"/>
        <v>0</v>
      </c>
      <c r="K37" s="34">
        <f t="shared" si="0"/>
        <v>0</v>
      </c>
      <c r="L37" s="53" t="str">
        <f>IFERROR(VLOOKUP(C37,Discount!A:B,2,FALSE)," ")</f>
        <v xml:space="preserve"> </v>
      </c>
      <c r="M37" s="34" t="str">
        <f t="shared" si="1"/>
        <v xml:space="preserve"> </v>
      </c>
      <c r="N37" s="34" t="str">
        <f t="shared" si="4"/>
        <v xml:space="preserve"> </v>
      </c>
      <c r="O37" s="34" t="str">
        <f>IFERROR(VLOOKUP(I37,'Bottle Deposit'!A:B,2,FALSE)*H37," ")</f>
        <v xml:space="preserve"> </v>
      </c>
      <c r="P37" s="34" t="str">
        <f t="shared" si="2"/>
        <v xml:space="preserve"> </v>
      </c>
    </row>
    <row r="38" spans="1:16" x14ac:dyDescent="0.3">
      <c r="A38" s="29"/>
      <c r="B38" s="30"/>
      <c r="C38" s="51"/>
      <c r="D38" s="40"/>
      <c r="E38" s="33"/>
      <c r="F38" s="31"/>
      <c r="G38" s="32"/>
      <c r="H38" s="33"/>
      <c r="I38" s="52"/>
      <c r="J38" s="38">
        <f t="shared" si="3"/>
        <v>0</v>
      </c>
      <c r="K38" s="34">
        <f t="shared" si="0"/>
        <v>0</v>
      </c>
      <c r="L38" s="53" t="str">
        <f>IFERROR(VLOOKUP(C38,Discount!A:B,2,FALSE)," ")</f>
        <v xml:space="preserve"> </v>
      </c>
      <c r="M38" s="34" t="str">
        <f t="shared" si="1"/>
        <v xml:space="preserve"> </v>
      </c>
      <c r="N38" s="34" t="str">
        <f t="shared" si="4"/>
        <v xml:space="preserve"> </v>
      </c>
      <c r="O38" s="34" t="str">
        <f>IFERROR(VLOOKUP(I38,'Bottle Deposit'!A:B,2,FALSE)*H38," ")</f>
        <v xml:space="preserve"> </v>
      </c>
      <c r="P38" s="34" t="str">
        <f t="shared" si="2"/>
        <v xml:space="preserve"> </v>
      </c>
    </row>
    <row r="39" spans="1:16" x14ac:dyDescent="0.3">
      <c r="A39" s="29"/>
      <c r="B39" s="30"/>
      <c r="C39" s="51"/>
      <c r="D39" s="40"/>
      <c r="E39" s="33"/>
      <c r="F39" s="31"/>
      <c r="G39" s="32"/>
      <c r="H39" s="33"/>
      <c r="I39" s="52"/>
      <c r="J39" s="38">
        <f t="shared" si="3"/>
        <v>0</v>
      </c>
      <c r="K39" s="34">
        <f t="shared" si="0"/>
        <v>0</v>
      </c>
      <c r="L39" s="53" t="str">
        <f>IFERROR(VLOOKUP(C39,Discount!A:B,2,FALSE)," ")</f>
        <v xml:space="preserve"> </v>
      </c>
      <c r="M39" s="34" t="str">
        <f t="shared" si="1"/>
        <v xml:space="preserve"> </v>
      </c>
      <c r="N39" s="34" t="str">
        <f t="shared" si="4"/>
        <v xml:space="preserve"> </v>
      </c>
      <c r="O39" s="34" t="str">
        <f>IFERROR(VLOOKUP(I39,'Bottle Deposit'!A:B,2,FALSE)*H39," ")</f>
        <v xml:space="preserve"> </v>
      </c>
      <c r="P39" s="34" t="str">
        <f t="shared" si="2"/>
        <v xml:space="preserve"> </v>
      </c>
    </row>
    <row r="40" spans="1:16" x14ac:dyDescent="0.3">
      <c r="A40" s="29"/>
      <c r="B40" s="30"/>
      <c r="C40" s="51"/>
      <c r="D40" s="40"/>
      <c r="E40" s="33"/>
      <c r="F40" s="31"/>
      <c r="G40" s="32"/>
      <c r="H40" s="33"/>
      <c r="I40" s="52"/>
      <c r="J40" s="38">
        <f t="shared" si="3"/>
        <v>0</v>
      </c>
      <c r="K40" s="34">
        <f t="shared" si="0"/>
        <v>0</v>
      </c>
      <c r="L40" s="53" t="str">
        <f>IFERROR(VLOOKUP(C40,Discount!A:B,2,FALSE)," ")</f>
        <v xml:space="preserve"> </v>
      </c>
      <c r="M40" s="34" t="str">
        <f t="shared" si="1"/>
        <v xml:space="preserve"> </v>
      </c>
      <c r="N40" s="34" t="str">
        <f t="shared" si="4"/>
        <v xml:space="preserve"> </v>
      </c>
      <c r="O40" s="34" t="str">
        <f>IFERROR(VLOOKUP(I40,'Bottle Deposit'!A:B,2,FALSE)*H40," ")</f>
        <v xml:space="preserve"> </v>
      </c>
      <c r="P40" s="34" t="str">
        <f t="shared" si="2"/>
        <v xml:space="preserve"> </v>
      </c>
    </row>
    <row r="41" spans="1:16" x14ac:dyDescent="0.3">
      <c r="A41" s="29"/>
      <c r="B41" s="30"/>
      <c r="C41" s="51"/>
      <c r="D41" s="40"/>
      <c r="E41" s="33"/>
      <c r="F41" s="31"/>
      <c r="G41" s="32"/>
      <c r="H41" s="33"/>
      <c r="I41" s="52"/>
      <c r="J41" s="38">
        <f t="shared" si="3"/>
        <v>0</v>
      </c>
      <c r="K41" s="34">
        <f t="shared" ref="K41:K68" si="5">IFERROR(ROUND((G41*H41),2)," ")</f>
        <v>0</v>
      </c>
      <c r="L41" s="53" t="str">
        <f>IFERROR(VLOOKUP(C41,Discount!A:B,2,FALSE)," ")</f>
        <v xml:space="preserve"> </v>
      </c>
      <c r="M41" s="34" t="str">
        <f t="shared" ref="M41:M68" si="6">IFERROR(ROUND((K41*L41),2)," ")</f>
        <v xml:space="preserve"> </v>
      </c>
      <c r="N41" s="34" t="str">
        <f t="shared" si="4"/>
        <v xml:space="preserve"> </v>
      </c>
      <c r="O41" s="34" t="str">
        <f>IFERROR(VLOOKUP(I41,'Bottle Deposit'!A:B,2,FALSE)*H41," ")</f>
        <v xml:space="preserve"> </v>
      </c>
      <c r="P41" s="34" t="str">
        <f t="shared" ref="P41:P68" si="7">IFERROR(O41+M41+N41," ")</f>
        <v xml:space="preserve"> </v>
      </c>
    </row>
    <row r="42" spans="1:16" x14ac:dyDescent="0.3">
      <c r="A42" s="29"/>
      <c r="B42" s="30"/>
      <c r="C42" s="51"/>
      <c r="D42" s="40"/>
      <c r="E42" s="33"/>
      <c r="F42" s="31"/>
      <c r="G42" s="32"/>
      <c r="H42" s="33"/>
      <c r="I42" s="52"/>
      <c r="J42" s="38">
        <f t="shared" si="3"/>
        <v>0</v>
      </c>
      <c r="K42" s="34">
        <f t="shared" si="5"/>
        <v>0</v>
      </c>
      <c r="L42" s="53" t="str">
        <f>IFERROR(VLOOKUP(C42,Discount!A:B,2,FALSE)," ")</f>
        <v xml:space="preserve"> </v>
      </c>
      <c r="M42" s="34" t="str">
        <f t="shared" si="6"/>
        <v xml:space="preserve"> </v>
      </c>
      <c r="N42" s="34" t="str">
        <f t="shared" si="4"/>
        <v xml:space="preserve"> </v>
      </c>
      <c r="O42" s="34" t="str">
        <f>IFERROR(VLOOKUP(I42,'Bottle Deposit'!A:B,2,FALSE)*H42," ")</f>
        <v xml:space="preserve"> </v>
      </c>
      <c r="P42" s="34" t="str">
        <f t="shared" si="7"/>
        <v xml:space="preserve"> </v>
      </c>
    </row>
    <row r="43" spans="1:16" x14ac:dyDescent="0.3">
      <c r="A43" s="29"/>
      <c r="B43" s="30"/>
      <c r="C43" s="51"/>
      <c r="D43" s="40"/>
      <c r="E43" s="33"/>
      <c r="F43" s="31"/>
      <c r="G43" s="32"/>
      <c r="H43" s="33"/>
      <c r="I43" s="52"/>
      <c r="J43" s="38">
        <f t="shared" si="3"/>
        <v>0</v>
      </c>
      <c r="K43" s="34">
        <f t="shared" si="5"/>
        <v>0</v>
      </c>
      <c r="L43" s="53" t="str">
        <f>IFERROR(VLOOKUP(C43,Discount!A:B,2,FALSE)," ")</f>
        <v xml:space="preserve"> </v>
      </c>
      <c r="M43" s="34" t="str">
        <f t="shared" si="6"/>
        <v xml:space="preserve"> </v>
      </c>
      <c r="N43" s="34" t="str">
        <f t="shared" si="4"/>
        <v xml:space="preserve"> </v>
      </c>
      <c r="O43" s="34" t="str">
        <f>IFERROR(VLOOKUP(I43,'Bottle Deposit'!A:B,2,FALSE)*H43," ")</f>
        <v xml:space="preserve"> </v>
      </c>
      <c r="P43" s="34" t="str">
        <f t="shared" si="7"/>
        <v xml:space="preserve"> </v>
      </c>
    </row>
    <row r="44" spans="1:16" x14ac:dyDescent="0.3">
      <c r="A44" s="29"/>
      <c r="B44" s="30"/>
      <c r="C44" s="51"/>
      <c r="D44" s="40"/>
      <c r="E44" s="33"/>
      <c r="F44" s="31"/>
      <c r="G44" s="32"/>
      <c r="H44" s="33"/>
      <c r="I44" s="52"/>
      <c r="J44" s="38">
        <f t="shared" si="3"/>
        <v>0</v>
      </c>
      <c r="K44" s="34">
        <f t="shared" si="5"/>
        <v>0</v>
      </c>
      <c r="L44" s="53" t="str">
        <f>IFERROR(VLOOKUP(C44,Discount!A:B,2,FALSE)," ")</f>
        <v xml:space="preserve"> </v>
      </c>
      <c r="M44" s="34" t="str">
        <f t="shared" si="6"/>
        <v xml:space="preserve"> </v>
      </c>
      <c r="N44" s="34" t="str">
        <f t="shared" si="4"/>
        <v xml:space="preserve"> </v>
      </c>
      <c r="O44" s="34" t="str">
        <f>IFERROR(VLOOKUP(I44,'Bottle Deposit'!A:B,2,FALSE)*H44," ")</f>
        <v xml:space="preserve"> </v>
      </c>
      <c r="P44" s="34" t="str">
        <f t="shared" si="7"/>
        <v xml:space="preserve"> </v>
      </c>
    </row>
    <row r="45" spans="1:16" x14ac:dyDescent="0.3">
      <c r="A45" s="29"/>
      <c r="B45" s="30"/>
      <c r="C45" s="51"/>
      <c r="D45" s="40"/>
      <c r="E45" s="33"/>
      <c r="F45" s="31"/>
      <c r="G45" s="32"/>
      <c r="H45" s="33"/>
      <c r="I45" s="52"/>
      <c r="J45" s="38">
        <f t="shared" si="3"/>
        <v>0</v>
      </c>
      <c r="K45" s="34">
        <f t="shared" si="5"/>
        <v>0</v>
      </c>
      <c r="L45" s="53" t="str">
        <f>IFERROR(VLOOKUP(C45,Discount!A:B,2,FALSE)," ")</f>
        <v xml:space="preserve"> </v>
      </c>
      <c r="M45" s="34" t="str">
        <f t="shared" si="6"/>
        <v xml:space="preserve"> </v>
      </c>
      <c r="N45" s="34" t="str">
        <f t="shared" si="4"/>
        <v xml:space="preserve"> </v>
      </c>
      <c r="O45" s="34" t="str">
        <f>IFERROR(VLOOKUP(I45,'Bottle Deposit'!A:B,2,FALSE)*H45," ")</f>
        <v xml:space="preserve"> </v>
      </c>
      <c r="P45" s="34" t="str">
        <f t="shared" si="7"/>
        <v xml:space="preserve"> </v>
      </c>
    </row>
    <row r="46" spans="1:16" x14ac:dyDescent="0.3">
      <c r="A46" s="29"/>
      <c r="B46" s="30"/>
      <c r="C46" s="51"/>
      <c r="D46" s="40"/>
      <c r="E46" s="33"/>
      <c r="F46" s="31"/>
      <c r="G46" s="32"/>
      <c r="H46" s="33"/>
      <c r="I46" s="52"/>
      <c r="J46" s="38">
        <f t="shared" si="3"/>
        <v>0</v>
      </c>
      <c r="K46" s="34">
        <f t="shared" si="5"/>
        <v>0</v>
      </c>
      <c r="L46" s="53" t="str">
        <f>IFERROR(VLOOKUP(C46,Discount!A:B,2,FALSE)," ")</f>
        <v xml:space="preserve"> </v>
      </c>
      <c r="M46" s="34" t="str">
        <f t="shared" si="6"/>
        <v xml:space="preserve"> </v>
      </c>
      <c r="N46" s="34" t="str">
        <f t="shared" si="4"/>
        <v xml:space="preserve"> </v>
      </c>
      <c r="O46" s="34" t="str">
        <f>IFERROR(VLOOKUP(I46,'Bottle Deposit'!A:B,2,FALSE)*H46," ")</f>
        <v xml:space="preserve"> </v>
      </c>
      <c r="P46" s="34" t="str">
        <f t="shared" si="7"/>
        <v xml:space="preserve"> </v>
      </c>
    </row>
    <row r="47" spans="1:16" x14ac:dyDescent="0.3">
      <c r="A47" s="29"/>
      <c r="B47" s="30"/>
      <c r="C47" s="51"/>
      <c r="D47" s="40"/>
      <c r="E47" s="33"/>
      <c r="F47" s="31"/>
      <c r="G47" s="32"/>
      <c r="H47" s="33"/>
      <c r="I47" s="52"/>
      <c r="J47" s="38">
        <f t="shared" si="3"/>
        <v>0</v>
      </c>
      <c r="K47" s="34">
        <f t="shared" si="5"/>
        <v>0</v>
      </c>
      <c r="L47" s="53" t="str">
        <f>IFERROR(VLOOKUP(C47,Discount!A:B,2,FALSE)," ")</f>
        <v xml:space="preserve"> </v>
      </c>
      <c r="M47" s="34" t="str">
        <f t="shared" si="6"/>
        <v xml:space="preserve"> </v>
      </c>
      <c r="N47" s="34" t="str">
        <f t="shared" si="4"/>
        <v xml:space="preserve"> </v>
      </c>
      <c r="O47" s="34" t="str">
        <f>IFERROR(VLOOKUP(I47,'Bottle Deposit'!A:B,2,FALSE)*H47," ")</f>
        <v xml:space="preserve"> </v>
      </c>
      <c r="P47" s="34" t="str">
        <f t="shared" si="7"/>
        <v xml:space="preserve"> </v>
      </c>
    </row>
    <row r="48" spans="1:16" x14ac:dyDescent="0.3">
      <c r="A48" s="29"/>
      <c r="B48" s="30"/>
      <c r="C48" s="51"/>
      <c r="D48" s="40"/>
      <c r="E48" s="33"/>
      <c r="F48" s="31"/>
      <c r="G48" s="32"/>
      <c r="H48" s="33"/>
      <c r="I48" s="52"/>
      <c r="J48" s="38">
        <f t="shared" si="3"/>
        <v>0</v>
      </c>
      <c r="K48" s="34">
        <f t="shared" si="5"/>
        <v>0</v>
      </c>
      <c r="L48" s="53" t="str">
        <f>IFERROR(VLOOKUP(C48,Discount!A:B,2,FALSE)," ")</f>
        <v xml:space="preserve"> </v>
      </c>
      <c r="M48" s="34" t="str">
        <f t="shared" si="6"/>
        <v xml:space="preserve"> </v>
      </c>
      <c r="N48" s="34" t="str">
        <f t="shared" si="4"/>
        <v xml:space="preserve"> </v>
      </c>
      <c r="O48" s="34" t="str">
        <f>IFERROR(VLOOKUP(I48,'Bottle Deposit'!A:B,2,FALSE)*H48," ")</f>
        <v xml:space="preserve"> </v>
      </c>
      <c r="P48" s="34" t="str">
        <f t="shared" si="7"/>
        <v xml:space="preserve"> </v>
      </c>
    </row>
    <row r="49" spans="1:16" x14ac:dyDescent="0.3">
      <c r="A49" s="29"/>
      <c r="B49" s="30"/>
      <c r="C49" s="51"/>
      <c r="D49" s="40"/>
      <c r="E49" s="33"/>
      <c r="F49" s="31"/>
      <c r="G49" s="32"/>
      <c r="H49" s="33"/>
      <c r="I49" s="52"/>
      <c r="J49" s="38">
        <f t="shared" si="3"/>
        <v>0</v>
      </c>
      <c r="K49" s="34">
        <f t="shared" si="5"/>
        <v>0</v>
      </c>
      <c r="L49" s="53" t="str">
        <f>IFERROR(VLOOKUP(C49,Discount!A:B,2,FALSE)," ")</f>
        <v xml:space="preserve"> </v>
      </c>
      <c r="M49" s="34" t="str">
        <f t="shared" si="6"/>
        <v xml:space="preserve"> </v>
      </c>
      <c r="N49" s="34" t="str">
        <f t="shared" si="4"/>
        <v xml:space="preserve"> </v>
      </c>
      <c r="O49" s="34" t="str">
        <f>IFERROR(VLOOKUP(I49,'Bottle Deposit'!A:B,2,FALSE)*H49," ")</f>
        <v xml:space="preserve"> </v>
      </c>
      <c r="P49" s="34" t="str">
        <f t="shared" si="7"/>
        <v xml:space="preserve"> </v>
      </c>
    </row>
    <row r="50" spans="1:16" x14ac:dyDescent="0.3">
      <c r="A50" s="29"/>
      <c r="B50" s="30"/>
      <c r="C50" s="51"/>
      <c r="D50" s="40"/>
      <c r="E50" s="33"/>
      <c r="F50" s="31"/>
      <c r="G50" s="32"/>
      <c r="H50" s="33"/>
      <c r="I50" s="52"/>
      <c r="J50" s="38">
        <f t="shared" si="3"/>
        <v>0</v>
      </c>
      <c r="K50" s="34">
        <f t="shared" si="5"/>
        <v>0</v>
      </c>
      <c r="L50" s="53" t="str">
        <f>IFERROR(VLOOKUP(C50,Discount!A:B,2,FALSE)," ")</f>
        <v xml:space="preserve"> </v>
      </c>
      <c r="M50" s="34" t="str">
        <f t="shared" si="6"/>
        <v xml:space="preserve"> </v>
      </c>
      <c r="N50" s="34" t="str">
        <f t="shared" si="4"/>
        <v xml:space="preserve"> </v>
      </c>
      <c r="O50" s="34" t="str">
        <f>IFERROR(VLOOKUP(I50,'Bottle Deposit'!A:B,2,FALSE)*H50," ")</f>
        <v xml:space="preserve"> </v>
      </c>
      <c r="P50" s="34" t="str">
        <f t="shared" si="7"/>
        <v xml:space="preserve"> </v>
      </c>
    </row>
    <row r="51" spans="1:16" x14ac:dyDescent="0.3">
      <c r="A51" s="29"/>
      <c r="B51" s="30"/>
      <c r="C51" s="51"/>
      <c r="D51" s="40"/>
      <c r="E51" s="33"/>
      <c r="F51" s="31"/>
      <c r="G51" s="32"/>
      <c r="H51" s="33"/>
      <c r="I51" s="52"/>
      <c r="J51" s="38">
        <f t="shared" si="3"/>
        <v>0</v>
      </c>
      <c r="K51" s="34">
        <f t="shared" si="5"/>
        <v>0</v>
      </c>
      <c r="L51" s="53" t="str">
        <f>IFERROR(VLOOKUP(C51,Discount!A:B,2,FALSE)," ")</f>
        <v xml:space="preserve"> </v>
      </c>
      <c r="M51" s="34" t="str">
        <f t="shared" si="6"/>
        <v xml:space="preserve"> </v>
      </c>
      <c r="N51" s="34" t="str">
        <f t="shared" si="4"/>
        <v xml:space="preserve"> </v>
      </c>
      <c r="O51" s="34" t="str">
        <f>IFERROR(VLOOKUP(I51,'Bottle Deposit'!A:B,2,FALSE)*H51," ")</f>
        <v xml:space="preserve"> </v>
      </c>
      <c r="P51" s="34" t="str">
        <f t="shared" si="7"/>
        <v xml:space="preserve"> </v>
      </c>
    </row>
    <row r="52" spans="1:16" x14ac:dyDescent="0.3">
      <c r="A52" s="29"/>
      <c r="B52" s="30"/>
      <c r="C52" s="51"/>
      <c r="D52" s="40"/>
      <c r="E52" s="33"/>
      <c r="F52" s="31"/>
      <c r="G52" s="32"/>
      <c r="H52" s="33"/>
      <c r="I52" s="52"/>
      <c r="J52" s="38">
        <f t="shared" si="3"/>
        <v>0</v>
      </c>
      <c r="K52" s="34">
        <f t="shared" si="5"/>
        <v>0</v>
      </c>
      <c r="L52" s="53" t="str">
        <f>IFERROR(VLOOKUP(C52,Discount!A:B,2,FALSE)," ")</f>
        <v xml:space="preserve"> </v>
      </c>
      <c r="M52" s="34" t="str">
        <f t="shared" si="6"/>
        <v xml:space="preserve"> </v>
      </c>
      <c r="N52" s="34" t="str">
        <f t="shared" si="4"/>
        <v xml:space="preserve"> </v>
      </c>
      <c r="O52" s="34" t="str">
        <f>IFERROR(VLOOKUP(I52,'Bottle Deposit'!A:B,2,FALSE)*H52," ")</f>
        <v xml:space="preserve"> </v>
      </c>
      <c r="P52" s="34" t="str">
        <f t="shared" si="7"/>
        <v xml:space="preserve"> </v>
      </c>
    </row>
    <row r="53" spans="1:16" x14ac:dyDescent="0.3">
      <c r="A53" s="29"/>
      <c r="B53" s="30"/>
      <c r="C53" s="51"/>
      <c r="D53" s="40"/>
      <c r="E53" s="33"/>
      <c r="F53" s="31"/>
      <c r="G53" s="32"/>
      <c r="H53" s="33"/>
      <c r="I53" s="52"/>
      <c r="J53" s="38">
        <f t="shared" si="3"/>
        <v>0</v>
      </c>
      <c r="K53" s="34">
        <f t="shared" si="5"/>
        <v>0</v>
      </c>
      <c r="L53" s="53" t="str">
        <f>IFERROR(VLOOKUP(C53,Discount!A:B,2,FALSE)," ")</f>
        <v xml:space="preserve"> </v>
      </c>
      <c r="M53" s="34" t="str">
        <f t="shared" si="6"/>
        <v xml:space="preserve"> </v>
      </c>
      <c r="N53" s="34" t="str">
        <f t="shared" si="4"/>
        <v xml:space="preserve"> </v>
      </c>
      <c r="O53" s="34" t="str">
        <f>IFERROR(VLOOKUP(I53,'Bottle Deposit'!A:B,2,FALSE)*H53," ")</f>
        <v xml:space="preserve"> </v>
      </c>
      <c r="P53" s="34" t="str">
        <f t="shared" si="7"/>
        <v xml:space="preserve"> </v>
      </c>
    </row>
    <row r="54" spans="1:16" x14ac:dyDescent="0.3">
      <c r="A54" s="29"/>
      <c r="B54" s="30"/>
      <c r="C54" s="51"/>
      <c r="D54" s="40"/>
      <c r="E54" s="33"/>
      <c r="F54" s="31"/>
      <c r="G54" s="32"/>
      <c r="H54" s="33"/>
      <c r="I54" s="52"/>
      <c r="J54" s="38">
        <f t="shared" si="3"/>
        <v>0</v>
      </c>
      <c r="K54" s="34">
        <f t="shared" si="5"/>
        <v>0</v>
      </c>
      <c r="L54" s="53" t="str">
        <f>IFERROR(VLOOKUP(C54,Discount!A:B,2,FALSE)," ")</f>
        <v xml:space="preserve"> </v>
      </c>
      <c r="M54" s="34" t="str">
        <f t="shared" si="6"/>
        <v xml:space="preserve"> </v>
      </c>
      <c r="N54" s="34" t="str">
        <f t="shared" si="4"/>
        <v xml:space="preserve"> </v>
      </c>
      <c r="O54" s="34" t="str">
        <f>IFERROR(VLOOKUP(I54,'Bottle Deposit'!A:B,2,FALSE)*H54," ")</f>
        <v xml:space="preserve"> </v>
      </c>
      <c r="P54" s="34" t="str">
        <f t="shared" si="7"/>
        <v xml:space="preserve"> </v>
      </c>
    </row>
    <row r="55" spans="1:16" x14ac:dyDescent="0.3">
      <c r="A55" s="29"/>
      <c r="B55" s="30"/>
      <c r="C55" s="51"/>
      <c r="D55" s="40"/>
      <c r="E55" s="33"/>
      <c r="F55" s="31"/>
      <c r="G55" s="32"/>
      <c r="H55" s="33"/>
      <c r="I55" s="52"/>
      <c r="J55" s="38">
        <f t="shared" si="3"/>
        <v>0</v>
      </c>
      <c r="K55" s="34">
        <f t="shared" si="5"/>
        <v>0</v>
      </c>
      <c r="L55" s="53" t="str">
        <f>IFERROR(VLOOKUP(C55,Discount!A:B,2,FALSE)," ")</f>
        <v xml:space="preserve"> </v>
      </c>
      <c r="M55" s="34" t="str">
        <f t="shared" si="6"/>
        <v xml:space="preserve"> </v>
      </c>
      <c r="N55" s="34" t="str">
        <f t="shared" si="4"/>
        <v xml:space="preserve"> </v>
      </c>
      <c r="O55" s="34" t="str">
        <f>IFERROR(VLOOKUP(I55,'Bottle Deposit'!A:B,2,FALSE)*H55," ")</f>
        <v xml:space="preserve"> </v>
      </c>
      <c r="P55" s="34" t="str">
        <f t="shared" si="7"/>
        <v xml:space="preserve"> </v>
      </c>
    </row>
    <row r="56" spans="1:16" x14ac:dyDescent="0.3">
      <c r="A56" s="29"/>
      <c r="B56" s="30"/>
      <c r="C56" s="51"/>
      <c r="D56" s="40"/>
      <c r="E56" s="33"/>
      <c r="F56" s="31"/>
      <c r="G56" s="32"/>
      <c r="H56" s="33"/>
      <c r="I56" s="52"/>
      <c r="J56" s="38">
        <f t="shared" si="3"/>
        <v>0</v>
      </c>
      <c r="K56" s="34">
        <f t="shared" si="5"/>
        <v>0</v>
      </c>
      <c r="L56" s="53" t="str">
        <f>IFERROR(VLOOKUP(C56,Discount!A:B,2,FALSE)," ")</f>
        <v xml:space="preserve"> </v>
      </c>
      <c r="M56" s="34" t="str">
        <f t="shared" si="6"/>
        <v xml:space="preserve"> </v>
      </c>
      <c r="N56" s="34" t="str">
        <f t="shared" si="4"/>
        <v xml:space="preserve"> </v>
      </c>
      <c r="O56" s="34" t="str">
        <f>IFERROR(VLOOKUP(I56,'Bottle Deposit'!A:B,2,FALSE)*H56," ")</f>
        <v xml:space="preserve"> </v>
      </c>
      <c r="P56" s="34" t="str">
        <f t="shared" si="7"/>
        <v xml:space="preserve"> </v>
      </c>
    </row>
    <row r="57" spans="1:16" x14ac:dyDescent="0.3">
      <c r="A57" s="29"/>
      <c r="B57" s="30"/>
      <c r="C57" s="51"/>
      <c r="D57" s="40"/>
      <c r="E57" s="33"/>
      <c r="F57" s="31"/>
      <c r="G57" s="32"/>
      <c r="H57" s="33"/>
      <c r="I57" s="52"/>
      <c r="J57" s="38">
        <f t="shared" si="3"/>
        <v>0</v>
      </c>
      <c r="K57" s="34">
        <f t="shared" si="5"/>
        <v>0</v>
      </c>
      <c r="L57" s="53" t="str">
        <f>IFERROR(VLOOKUP(C57,Discount!A:B,2,FALSE)," ")</f>
        <v xml:space="preserve"> </v>
      </c>
      <c r="M57" s="34" t="str">
        <f t="shared" si="6"/>
        <v xml:space="preserve"> </v>
      </c>
      <c r="N57" s="34" t="str">
        <f t="shared" si="4"/>
        <v xml:space="preserve"> </v>
      </c>
      <c r="O57" s="34" t="str">
        <f>IFERROR(VLOOKUP(I57,'Bottle Deposit'!A:B,2,FALSE)*H57," ")</f>
        <v xml:space="preserve"> </v>
      </c>
      <c r="P57" s="34" t="str">
        <f t="shared" si="7"/>
        <v xml:space="preserve"> </v>
      </c>
    </row>
    <row r="58" spans="1:16" x14ac:dyDescent="0.3">
      <c r="A58" s="29"/>
      <c r="B58" s="30"/>
      <c r="C58" s="51"/>
      <c r="D58" s="40"/>
      <c r="E58" s="33"/>
      <c r="F58" s="31"/>
      <c r="G58" s="32"/>
      <c r="H58" s="33"/>
      <c r="I58" s="52"/>
      <c r="J58" s="38">
        <f t="shared" si="3"/>
        <v>0</v>
      </c>
      <c r="K58" s="34">
        <f t="shared" si="5"/>
        <v>0</v>
      </c>
      <c r="L58" s="53" t="str">
        <f>IFERROR(VLOOKUP(C58,Discount!A:B,2,FALSE)," ")</f>
        <v xml:space="preserve"> </v>
      </c>
      <c r="M58" s="34" t="str">
        <f t="shared" si="6"/>
        <v xml:space="preserve"> </v>
      </c>
      <c r="N58" s="34" t="str">
        <f t="shared" si="4"/>
        <v xml:space="preserve"> </v>
      </c>
      <c r="O58" s="34" t="str">
        <f>IFERROR(VLOOKUP(I58,'Bottle Deposit'!A:B,2,FALSE)*H58," ")</f>
        <v xml:space="preserve"> </v>
      </c>
      <c r="P58" s="34" t="str">
        <f t="shared" si="7"/>
        <v xml:space="preserve"> </v>
      </c>
    </row>
    <row r="59" spans="1:16" x14ac:dyDescent="0.3">
      <c r="A59" s="29"/>
      <c r="B59" s="30"/>
      <c r="C59" s="51"/>
      <c r="D59" s="40"/>
      <c r="E59" s="33"/>
      <c r="F59" s="31"/>
      <c r="G59" s="32"/>
      <c r="H59" s="33"/>
      <c r="I59" s="52"/>
      <c r="J59" s="38">
        <f t="shared" si="3"/>
        <v>0</v>
      </c>
      <c r="K59" s="34">
        <f t="shared" si="5"/>
        <v>0</v>
      </c>
      <c r="L59" s="53" t="str">
        <f>IFERROR(VLOOKUP(C59,Discount!A:B,2,FALSE)," ")</f>
        <v xml:space="preserve"> </v>
      </c>
      <c r="M59" s="34" t="str">
        <f t="shared" si="6"/>
        <v xml:space="preserve"> </v>
      </c>
      <c r="N59" s="34" t="str">
        <f t="shared" si="4"/>
        <v xml:space="preserve"> </v>
      </c>
      <c r="O59" s="34" t="str">
        <f>IFERROR(VLOOKUP(I59,'Bottle Deposit'!A:B,2,FALSE)*H59," ")</f>
        <v xml:space="preserve"> </v>
      </c>
      <c r="P59" s="34" t="str">
        <f t="shared" si="7"/>
        <v xml:space="preserve"> </v>
      </c>
    </row>
    <row r="60" spans="1:16" x14ac:dyDescent="0.3">
      <c r="A60" s="29"/>
      <c r="B60" s="30"/>
      <c r="C60" s="51"/>
      <c r="D60" s="40"/>
      <c r="E60" s="33"/>
      <c r="F60" s="31"/>
      <c r="G60" s="32"/>
      <c r="H60" s="33"/>
      <c r="I60" s="52"/>
      <c r="J60" s="38">
        <f t="shared" si="3"/>
        <v>0</v>
      </c>
      <c r="K60" s="34">
        <f t="shared" si="5"/>
        <v>0</v>
      </c>
      <c r="L60" s="53" t="str">
        <f>IFERROR(VLOOKUP(C60,Discount!A:B,2,FALSE)," ")</f>
        <v xml:space="preserve"> </v>
      </c>
      <c r="M60" s="34" t="str">
        <f t="shared" si="6"/>
        <v xml:space="preserve"> </v>
      </c>
      <c r="N60" s="34" t="str">
        <f t="shared" si="4"/>
        <v xml:space="preserve"> </v>
      </c>
      <c r="O60" s="34" t="str">
        <f>IFERROR(VLOOKUP(I60,'Bottle Deposit'!A:B,2,FALSE)*H60," ")</f>
        <v xml:space="preserve"> </v>
      </c>
      <c r="P60" s="34" t="str">
        <f t="shared" si="7"/>
        <v xml:space="preserve"> </v>
      </c>
    </row>
    <row r="61" spans="1:16" x14ac:dyDescent="0.3">
      <c r="A61" s="29"/>
      <c r="B61" s="30"/>
      <c r="C61" s="51"/>
      <c r="D61" s="40"/>
      <c r="E61" s="33"/>
      <c r="F61" s="31"/>
      <c r="G61" s="32"/>
      <c r="H61" s="33"/>
      <c r="I61" s="52"/>
      <c r="J61" s="38">
        <f t="shared" si="3"/>
        <v>0</v>
      </c>
      <c r="K61" s="34">
        <f t="shared" si="5"/>
        <v>0</v>
      </c>
      <c r="L61" s="53" t="str">
        <f>IFERROR(VLOOKUP(C61,Discount!A:B,2,FALSE)," ")</f>
        <v xml:space="preserve"> </v>
      </c>
      <c r="M61" s="34" t="str">
        <f t="shared" si="6"/>
        <v xml:space="preserve"> </v>
      </c>
      <c r="N61" s="34" t="str">
        <f t="shared" si="4"/>
        <v xml:space="preserve"> </v>
      </c>
      <c r="O61" s="34" t="str">
        <f>IFERROR(VLOOKUP(I61,'Bottle Deposit'!A:B,2,FALSE)*H61," ")</f>
        <v xml:space="preserve"> </v>
      </c>
      <c r="P61" s="34" t="str">
        <f t="shared" si="7"/>
        <v xml:space="preserve"> </v>
      </c>
    </row>
    <row r="62" spans="1:16" x14ac:dyDescent="0.3">
      <c r="A62" s="29"/>
      <c r="B62" s="30"/>
      <c r="C62" s="51"/>
      <c r="D62" s="40"/>
      <c r="E62" s="33"/>
      <c r="F62" s="31"/>
      <c r="G62" s="32"/>
      <c r="H62" s="33"/>
      <c r="I62" s="52"/>
      <c r="J62" s="38">
        <f t="shared" si="3"/>
        <v>0</v>
      </c>
      <c r="K62" s="34">
        <f t="shared" si="5"/>
        <v>0</v>
      </c>
      <c r="L62" s="53" t="str">
        <f>IFERROR(VLOOKUP(C62,Discount!A:B,2,FALSE)," ")</f>
        <v xml:space="preserve"> </v>
      </c>
      <c r="M62" s="34" t="str">
        <f t="shared" si="6"/>
        <v xml:space="preserve"> </v>
      </c>
      <c r="N62" s="34" t="str">
        <f t="shared" si="4"/>
        <v xml:space="preserve"> </v>
      </c>
      <c r="O62" s="34" t="str">
        <f>IFERROR(VLOOKUP(I62,'Bottle Deposit'!A:B,2,FALSE)*H62," ")</f>
        <v xml:space="preserve"> </v>
      </c>
      <c r="P62" s="34" t="str">
        <f t="shared" si="7"/>
        <v xml:space="preserve"> </v>
      </c>
    </row>
    <row r="63" spans="1:16" x14ac:dyDescent="0.3">
      <c r="A63" s="29"/>
      <c r="B63" s="30"/>
      <c r="C63" s="51"/>
      <c r="D63" s="40"/>
      <c r="E63" s="33"/>
      <c r="F63" s="31"/>
      <c r="G63" s="32"/>
      <c r="H63" s="33"/>
      <c r="I63" s="52"/>
      <c r="J63" s="38">
        <f t="shared" si="3"/>
        <v>0</v>
      </c>
      <c r="K63" s="34">
        <f t="shared" si="5"/>
        <v>0</v>
      </c>
      <c r="L63" s="53" t="str">
        <f>IFERROR(VLOOKUP(C63,Discount!A:B,2,FALSE)," ")</f>
        <v xml:space="preserve"> </v>
      </c>
      <c r="M63" s="34" t="str">
        <f t="shared" si="6"/>
        <v xml:space="preserve"> </v>
      </c>
      <c r="N63" s="34" t="str">
        <f t="shared" si="4"/>
        <v xml:space="preserve"> </v>
      </c>
      <c r="O63" s="34" t="str">
        <f>IFERROR(VLOOKUP(I63,'Bottle Deposit'!A:B,2,FALSE)*H63," ")</f>
        <v xml:space="preserve"> </v>
      </c>
      <c r="P63" s="34" t="str">
        <f t="shared" si="7"/>
        <v xml:space="preserve"> </v>
      </c>
    </row>
    <row r="64" spans="1:16" x14ac:dyDescent="0.3">
      <c r="A64" s="29"/>
      <c r="B64" s="30"/>
      <c r="C64" s="51"/>
      <c r="D64" s="40"/>
      <c r="E64" s="33"/>
      <c r="F64" s="31"/>
      <c r="G64" s="32"/>
      <c r="H64" s="33"/>
      <c r="I64" s="52"/>
      <c r="J64" s="38">
        <f t="shared" si="3"/>
        <v>0</v>
      </c>
      <c r="K64" s="34">
        <f t="shared" si="5"/>
        <v>0</v>
      </c>
      <c r="L64" s="53" t="str">
        <f>IFERROR(VLOOKUP(C64,Discount!A:B,2,FALSE)," ")</f>
        <v xml:space="preserve"> </v>
      </c>
      <c r="M64" s="34" t="str">
        <f t="shared" si="6"/>
        <v xml:space="preserve"> </v>
      </c>
      <c r="N64" s="34" t="str">
        <f t="shared" si="4"/>
        <v xml:space="preserve"> </v>
      </c>
      <c r="O64" s="34" t="str">
        <f>IFERROR(VLOOKUP(I64,'Bottle Deposit'!A:B,2,FALSE)*H64," ")</f>
        <v xml:space="preserve"> </v>
      </c>
      <c r="P64" s="34" t="str">
        <f t="shared" si="7"/>
        <v xml:space="preserve"> </v>
      </c>
    </row>
    <row r="65" spans="1:16" x14ac:dyDescent="0.3">
      <c r="A65" s="29"/>
      <c r="B65" s="30"/>
      <c r="C65" s="51"/>
      <c r="D65" s="40"/>
      <c r="E65" s="33"/>
      <c r="F65" s="31"/>
      <c r="G65" s="32"/>
      <c r="H65" s="33"/>
      <c r="I65" s="52"/>
      <c r="J65" s="38">
        <f t="shared" si="3"/>
        <v>0</v>
      </c>
      <c r="K65" s="34">
        <f t="shared" si="5"/>
        <v>0</v>
      </c>
      <c r="L65" s="53" t="str">
        <f>IFERROR(VLOOKUP(C65,Discount!A:B,2,FALSE)," ")</f>
        <v xml:space="preserve"> </v>
      </c>
      <c r="M65" s="34" t="str">
        <f t="shared" si="6"/>
        <v xml:space="preserve"> </v>
      </c>
      <c r="N65" s="34" t="str">
        <f t="shared" si="4"/>
        <v xml:space="preserve"> </v>
      </c>
      <c r="O65" s="34" t="str">
        <f>IFERROR(VLOOKUP(I65,'Bottle Deposit'!A:B,2,FALSE)*H65," ")</f>
        <v xml:space="preserve"> </v>
      </c>
      <c r="P65" s="34" t="str">
        <f t="shared" si="7"/>
        <v xml:space="preserve"> </v>
      </c>
    </row>
    <row r="66" spans="1:16" x14ac:dyDescent="0.3">
      <c r="A66" s="29"/>
      <c r="B66" s="30"/>
      <c r="C66" s="51"/>
      <c r="D66" s="40"/>
      <c r="E66" s="33"/>
      <c r="F66" s="31"/>
      <c r="G66" s="32"/>
      <c r="H66" s="33"/>
      <c r="I66" s="52"/>
      <c r="J66" s="38">
        <f t="shared" si="3"/>
        <v>0</v>
      </c>
      <c r="K66" s="34">
        <f t="shared" si="5"/>
        <v>0</v>
      </c>
      <c r="L66" s="53" t="str">
        <f>IFERROR(VLOOKUP(C66,Discount!A:B,2,FALSE)," ")</f>
        <v xml:space="preserve"> </v>
      </c>
      <c r="M66" s="34" t="str">
        <f t="shared" si="6"/>
        <v xml:space="preserve"> </v>
      </c>
      <c r="N66" s="34" t="str">
        <f t="shared" si="4"/>
        <v xml:space="preserve"> </v>
      </c>
      <c r="O66" s="34" t="str">
        <f>IFERROR(VLOOKUP(I66,'Bottle Deposit'!A:B,2,FALSE)*H66," ")</f>
        <v xml:space="preserve"> </v>
      </c>
      <c r="P66" s="34" t="str">
        <f t="shared" si="7"/>
        <v xml:space="preserve"> </v>
      </c>
    </row>
    <row r="67" spans="1:16" x14ac:dyDescent="0.3">
      <c r="A67" s="29"/>
      <c r="B67" s="30"/>
      <c r="C67" s="51"/>
      <c r="D67" s="40"/>
      <c r="E67" s="33"/>
      <c r="F67" s="31"/>
      <c r="G67" s="32"/>
      <c r="H67" s="33"/>
      <c r="I67" s="52"/>
      <c r="J67" s="38">
        <f t="shared" si="3"/>
        <v>0</v>
      </c>
      <c r="K67" s="34">
        <f t="shared" si="5"/>
        <v>0</v>
      </c>
      <c r="L67" s="53" t="str">
        <f>IFERROR(VLOOKUP(C67,Discount!A:B,2,FALSE)," ")</f>
        <v xml:space="preserve"> </v>
      </c>
      <c r="M67" s="34" t="str">
        <f t="shared" si="6"/>
        <v xml:space="preserve"> </v>
      </c>
      <c r="N67" s="34" t="str">
        <f t="shared" si="4"/>
        <v xml:space="preserve"> </v>
      </c>
      <c r="O67" s="34" t="str">
        <f>IFERROR(VLOOKUP(I67,'Bottle Deposit'!A:B,2,FALSE)*H67," ")</f>
        <v xml:space="preserve"> </v>
      </c>
      <c r="P67" s="34" t="str">
        <f t="shared" si="7"/>
        <v xml:space="preserve"> </v>
      </c>
    </row>
    <row r="68" spans="1:16" x14ac:dyDescent="0.3">
      <c r="A68" s="29"/>
      <c r="B68" s="30"/>
      <c r="C68" s="51"/>
      <c r="D68" s="40"/>
      <c r="E68" s="33"/>
      <c r="F68" s="31"/>
      <c r="G68" s="32"/>
      <c r="H68" s="33"/>
      <c r="I68" s="52"/>
      <c r="J68" s="38">
        <f t="shared" si="3"/>
        <v>0</v>
      </c>
      <c r="K68" s="34">
        <f t="shared" si="5"/>
        <v>0</v>
      </c>
      <c r="L68" s="53" t="str">
        <f>IFERROR(VLOOKUP(C68,Discount!A:B,2,FALSE)," ")</f>
        <v xml:space="preserve"> </v>
      </c>
      <c r="M68" s="34" t="str">
        <f t="shared" si="6"/>
        <v xml:space="preserve"> </v>
      </c>
      <c r="N68" s="34" t="str">
        <f t="shared" si="4"/>
        <v xml:space="preserve"> </v>
      </c>
      <c r="O68" s="34" t="str">
        <f>IFERROR(VLOOKUP(I68,'Bottle Deposit'!A:B,2,FALSE)*H68," ")</f>
        <v xml:space="preserve"> </v>
      </c>
      <c r="P68" s="34" t="str">
        <f t="shared" si="7"/>
        <v xml:space="preserve"> </v>
      </c>
    </row>
    <row r="69" spans="1:16" x14ac:dyDescent="0.3">
      <c r="A69" s="10" t="s">
        <v>7</v>
      </c>
      <c r="J69" s="5">
        <f>SUBTOTAL(9,J10:J68)</f>
        <v>0</v>
      </c>
      <c r="K69" s="5">
        <f>SUBTOTAL(9,K10:K68)</f>
        <v>0</v>
      </c>
      <c r="P69" s="5">
        <f>SUBTOTAL(9,P10:P68)</f>
        <v>0</v>
      </c>
    </row>
  </sheetData>
  <sheetProtection algorithmName="SHA-512" hashValue="9SI7j5SPP+lfRhnpny0c/Mgwjffd9SzHWeiIc4mQIMszNPk/e9IIvpUkMhlDFnDQmfCmLbaoeQ98LK9q3Ri66A==" saltValue="J/K9bRvvtGIl2FhkZOhUGA==" spinCount="100000" sheet="1" objects="1" scenarios="1" selectLockedCells="1"/>
  <mergeCells count="2">
    <mergeCell ref="A1:P1"/>
    <mergeCell ref="A2:P2"/>
  </mergeCells>
  <dataValidations count="5">
    <dataValidation type="list" showInputMessage="1" showErrorMessage="1" sqref="I10:I68" xr:uid="{99DFE7DA-86C7-4EF1-99D0-2323AFC07A0B}">
      <formula1>ContainerTypes</formula1>
    </dataValidation>
    <dataValidation type="decimal" operator="greaterThan" allowBlank="1" showInputMessage="1" showErrorMessage="1" sqref="G9:G68 E9:E68" xr:uid="{DA4C4A4E-1C87-4588-A86F-12D28419FA66}">
      <formula1>0</formula1>
    </dataValidation>
    <dataValidation type="custom" allowBlank="1" showInputMessage="1" showErrorMessage="1" sqref="K9:L68 M9:P68" xr:uid="{B07DDFF9-91AF-40D6-8471-12F4725095D3}">
      <formula1>ISNUMBER(K9)</formula1>
    </dataValidation>
    <dataValidation type="whole" operator="notEqual" allowBlank="1" showInputMessage="1" showErrorMessage="1" sqref="H9:H68" xr:uid="{495ADB64-5AE5-4530-84E9-EC6FE8FCAF36}">
      <formula1>0</formula1>
    </dataValidation>
    <dataValidation type="decimal" allowBlank="1" showInputMessage="1" showErrorMessage="1" sqref="F9:F68" xr:uid="{263D19C4-E43E-48C3-9BD2-DD721E035939}">
      <formula1>0</formula1>
      <formula2>1</formula2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83BDD2D5-6561-4053-AFED-B21C99C37977}">
          <x14:formula1>
            <xm:f>'Product Type'!$A$1:$A$13</xm:f>
          </x14:formula1>
          <xm:sqref>D9:D68</xm:sqref>
        </x14:dataValidation>
        <x14:dataValidation type="list" showInputMessage="1" showErrorMessage="1" xr:uid="{747A6E35-7990-4C1D-829B-2E965178FE51}">
          <x14:formula1>
            <xm:f>'Bottle Deposit'!$A$1:$A$9</xm:f>
          </x14:formula1>
          <xm:sqref>I9</xm:sqref>
        </x14:dataValidation>
        <x14:dataValidation type="list" allowBlank="1" showInputMessage="1" showErrorMessage="1" xr:uid="{BEA5B854-46BA-444B-A514-41510D053283}">
          <x14:formula1>
            <xm:f>Discount!$A$1:$A$4</xm:f>
          </x14:formula1>
          <xm:sqref>C9:C68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647FB-FA2A-4DE1-9D42-1F1DEE498DD5}">
  <dimension ref="A1:A13"/>
  <sheetViews>
    <sheetView workbookViewId="0">
      <selection activeCell="A12" sqref="A12"/>
    </sheetView>
  </sheetViews>
  <sheetFormatPr defaultRowHeight="14.4" x14ac:dyDescent="0.3"/>
  <cols>
    <col min="1" max="1" width="15" bestFit="1" customWidth="1"/>
  </cols>
  <sheetData>
    <row r="1" spans="1:1" x14ac:dyDescent="0.3">
      <c r="A1" t="s">
        <v>35</v>
      </c>
    </row>
    <row r="2" spans="1:1" x14ac:dyDescent="0.3">
      <c r="A2" t="s">
        <v>33</v>
      </c>
    </row>
    <row r="3" spans="1:1" x14ac:dyDescent="0.3">
      <c r="A3" t="s">
        <v>36</v>
      </c>
    </row>
    <row r="4" spans="1:1" x14ac:dyDescent="0.3">
      <c r="A4" t="s">
        <v>37</v>
      </c>
    </row>
    <row r="5" spans="1:1" x14ac:dyDescent="0.3">
      <c r="A5" t="s">
        <v>38</v>
      </c>
    </row>
    <row r="6" spans="1:1" x14ac:dyDescent="0.3">
      <c r="A6" t="s">
        <v>39</v>
      </c>
    </row>
    <row r="7" spans="1:1" x14ac:dyDescent="0.3">
      <c r="A7" t="s">
        <v>40</v>
      </c>
    </row>
    <row r="8" spans="1:1" x14ac:dyDescent="0.3">
      <c r="A8" t="s">
        <v>41</v>
      </c>
    </row>
    <row r="9" spans="1:1" x14ac:dyDescent="0.3">
      <c r="A9" t="s">
        <v>42</v>
      </c>
    </row>
    <row r="10" spans="1:1" x14ac:dyDescent="0.3">
      <c r="A10" t="s">
        <v>43</v>
      </c>
    </row>
    <row r="11" spans="1:1" x14ac:dyDescent="0.3">
      <c r="A11" t="s">
        <v>44</v>
      </c>
    </row>
    <row r="12" spans="1:1" x14ac:dyDescent="0.3">
      <c r="A12" t="s">
        <v>45</v>
      </c>
    </row>
    <row r="13" spans="1:1" x14ac:dyDescent="0.3">
      <c r="A1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4AA8A-13E3-49C2-84B3-E794195851A0}">
  <dimension ref="A1:B4"/>
  <sheetViews>
    <sheetView workbookViewId="0">
      <selection activeCell="A12" sqref="A12"/>
    </sheetView>
  </sheetViews>
  <sheetFormatPr defaultRowHeight="14.4" x14ac:dyDescent="0.3"/>
  <sheetData>
    <row r="1" spans="1:2" x14ac:dyDescent="0.3">
      <c r="A1" t="s">
        <v>47</v>
      </c>
      <c r="B1" s="35">
        <v>0.3</v>
      </c>
    </row>
    <row r="2" spans="1:2" x14ac:dyDescent="0.3">
      <c r="A2" t="s">
        <v>48</v>
      </c>
      <c r="B2" s="35">
        <v>0.25</v>
      </c>
    </row>
    <row r="3" spans="1:2" x14ac:dyDescent="0.3">
      <c r="A3" t="s">
        <v>49</v>
      </c>
      <c r="B3" s="35">
        <v>0.25</v>
      </c>
    </row>
    <row r="4" spans="1:2" x14ac:dyDescent="0.3">
      <c r="A4" t="s">
        <v>50</v>
      </c>
      <c r="B4" s="35">
        <v>0.2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AEBF-A228-481A-8C02-B6E59C1211BF}">
  <dimension ref="A1:B9"/>
  <sheetViews>
    <sheetView workbookViewId="0">
      <selection activeCell="A12" sqref="A12"/>
    </sheetView>
  </sheetViews>
  <sheetFormatPr defaultRowHeight="14.4" x14ac:dyDescent="0.3"/>
  <cols>
    <col min="1" max="1" width="19.33203125" bestFit="1" customWidth="1"/>
  </cols>
  <sheetData>
    <row r="1" spans="1:2" x14ac:dyDescent="0.3">
      <c r="A1" t="s">
        <v>52</v>
      </c>
    </row>
    <row r="2" spans="1:2" x14ac:dyDescent="0.3">
      <c r="A2" t="s">
        <v>53</v>
      </c>
      <c r="B2" s="36">
        <v>0.08</v>
      </c>
    </row>
    <row r="3" spans="1:2" x14ac:dyDescent="0.3">
      <c r="A3" t="s">
        <v>54</v>
      </c>
      <c r="B3" s="36">
        <v>0.2</v>
      </c>
    </row>
    <row r="4" spans="1:2" x14ac:dyDescent="0.3">
      <c r="A4" t="s">
        <v>55</v>
      </c>
      <c r="B4" s="36">
        <v>0.08</v>
      </c>
    </row>
    <row r="5" spans="1:2" x14ac:dyDescent="0.3">
      <c r="A5" t="s">
        <v>56</v>
      </c>
      <c r="B5" s="36">
        <v>0.08</v>
      </c>
    </row>
    <row r="6" spans="1:2" x14ac:dyDescent="0.3">
      <c r="A6" t="s">
        <v>57</v>
      </c>
      <c r="B6" s="36">
        <v>0.1</v>
      </c>
    </row>
    <row r="7" spans="1:2" x14ac:dyDescent="0.3">
      <c r="A7" t="s">
        <v>58</v>
      </c>
      <c r="B7" s="36">
        <v>0.08</v>
      </c>
    </row>
    <row r="8" spans="1:2" x14ac:dyDescent="0.3">
      <c r="A8" t="s">
        <v>59</v>
      </c>
      <c r="B8" s="36">
        <v>0.08</v>
      </c>
    </row>
    <row r="9" spans="1:2" x14ac:dyDescent="0.3">
      <c r="A9" t="s">
        <v>60</v>
      </c>
      <c r="B9" s="36">
        <v>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Province of Origin</vt:lpstr>
      <vt:lpstr>Reporting Quarter</vt:lpstr>
      <vt:lpstr>Sales Report</vt:lpstr>
      <vt:lpstr>Product Type</vt:lpstr>
      <vt:lpstr>Discount</vt:lpstr>
      <vt:lpstr>Bottle Deposit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Wanda</dc:creator>
  <cp:lastModifiedBy>Powell, Nancy</cp:lastModifiedBy>
  <dcterms:created xsi:type="dcterms:W3CDTF">2026-07-14T12:10:19Z</dcterms:created>
  <dcterms:modified xsi:type="dcterms:W3CDTF">2026-07-21T18:10:29Z</dcterms:modified>
</cp:coreProperties>
</file>